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ВСОШ\ВСОШ МЭ\"/>
    </mc:Choice>
  </mc:AlternateContent>
  <bookViews>
    <workbookView xWindow="0" yWindow="90" windowWidth="12510" windowHeight="8700" activeTab="3"/>
  </bookViews>
  <sheets>
    <sheet name="дев. 7-8" sheetId="33" r:id="rId1"/>
    <sheet name="мал. 7-8" sheetId="35" r:id="rId2"/>
    <sheet name="юн. 9-11" sheetId="34" r:id="rId3"/>
    <sheet name="дев. 9-11" sheetId="32" r:id="rId4"/>
  </sheets>
  <calcPr calcId="162913"/>
</workbook>
</file>

<file path=xl/calcChain.xml><?xml version="1.0" encoding="utf-8"?>
<calcChain xmlns="http://schemas.openxmlformats.org/spreadsheetml/2006/main">
  <c r="K22" i="34" l="1"/>
  <c r="I22" i="34"/>
  <c r="G22" i="34"/>
  <c r="K29" i="34" l="1"/>
  <c r="I29" i="34"/>
  <c r="G29" i="34"/>
  <c r="L9" i="35"/>
  <c r="J9" i="35"/>
  <c r="H9" i="35"/>
  <c r="L13" i="35"/>
  <c r="J13" i="35"/>
  <c r="H13" i="35"/>
  <c r="L11" i="35"/>
  <c r="J11" i="35"/>
  <c r="H11" i="35"/>
  <c r="L15" i="35"/>
  <c r="J15" i="35"/>
  <c r="H15" i="35"/>
  <c r="L5" i="35"/>
  <c r="J5" i="35"/>
  <c r="H5" i="35"/>
  <c r="L8" i="35"/>
  <c r="J8" i="35"/>
  <c r="H8" i="35"/>
  <c r="L12" i="35"/>
  <c r="J12" i="35"/>
  <c r="H12" i="35"/>
  <c r="L20" i="35"/>
  <c r="J20" i="35"/>
  <c r="H20" i="35"/>
  <c r="L18" i="35"/>
  <c r="J18" i="35"/>
  <c r="H18" i="35"/>
  <c r="L19" i="35"/>
  <c r="J19" i="35"/>
  <c r="H19" i="35"/>
  <c r="L16" i="35"/>
  <c r="J16" i="35"/>
  <c r="H16" i="35"/>
  <c r="L17" i="35"/>
  <c r="J17" i="35"/>
  <c r="H17" i="35"/>
  <c r="L14" i="35"/>
  <c r="J14" i="35"/>
  <c r="H14" i="35"/>
  <c r="L21" i="35"/>
  <c r="J21" i="35"/>
  <c r="H21" i="35"/>
  <c r="L6" i="35"/>
  <c r="J6" i="35"/>
  <c r="H6" i="35"/>
  <c r="L7" i="35"/>
  <c r="J7" i="35"/>
  <c r="H7" i="35"/>
  <c r="L10" i="35"/>
  <c r="J10" i="35"/>
  <c r="H10" i="35"/>
  <c r="S2" i="35"/>
  <c r="R2" i="35"/>
  <c r="Q2" i="35"/>
  <c r="L26" i="33"/>
  <c r="L23" i="33"/>
  <c r="L13" i="33"/>
  <c r="L20" i="33"/>
  <c r="L6" i="33"/>
  <c r="L15" i="33"/>
  <c r="L12" i="33"/>
  <c r="L25" i="33"/>
  <c r="L27" i="33"/>
  <c r="L19" i="33"/>
  <c r="L21" i="33"/>
  <c r="L22" i="33"/>
  <c r="L10" i="33"/>
  <c r="L7" i="33"/>
  <c r="L8" i="33"/>
  <c r="L9" i="33"/>
  <c r="L11" i="33"/>
  <c r="L24" i="33"/>
  <c r="L5" i="33"/>
  <c r="L18" i="33"/>
  <c r="L17" i="33"/>
  <c r="L16" i="33"/>
  <c r="L14" i="33"/>
  <c r="J26" i="33"/>
  <c r="J23" i="33"/>
  <c r="J13" i="33"/>
  <c r="J20" i="33"/>
  <c r="J6" i="33"/>
  <c r="J15" i="33"/>
  <c r="J12" i="33"/>
  <c r="J25" i="33"/>
  <c r="J27" i="33"/>
  <c r="J19" i="33"/>
  <c r="J21" i="33"/>
  <c r="J22" i="33"/>
  <c r="J10" i="33"/>
  <c r="J7" i="33"/>
  <c r="J8" i="33"/>
  <c r="J9" i="33"/>
  <c r="J11" i="33"/>
  <c r="J24" i="33"/>
  <c r="J5" i="33"/>
  <c r="J18" i="33"/>
  <c r="J17" i="33"/>
  <c r="J16" i="33"/>
  <c r="J14" i="33"/>
  <c r="H26" i="33"/>
  <c r="H23" i="33"/>
  <c r="H13" i="33"/>
  <c r="H20" i="33"/>
  <c r="H6" i="33"/>
  <c r="H15" i="33"/>
  <c r="H12" i="33"/>
  <c r="H25" i="33"/>
  <c r="H27" i="33"/>
  <c r="H19" i="33"/>
  <c r="H21" i="33"/>
  <c r="H22" i="33"/>
  <c r="H10" i="33"/>
  <c r="H7" i="33"/>
  <c r="H8" i="33"/>
  <c r="H9" i="33"/>
  <c r="H11" i="33"/>
  <c r="H24" i="33"/>
  <c r="H5" i="33"/>
  <c r="H18" i="33"/>
  <c r="H17" i="33"/>
  <c r="H16" i="33"/>
  <c r="H14" i="33"/>
  <c r="K18" i="34"/>
  <c r="I18" i="34"/>
  <c r="G18" i="34"/>
  <c r="K9" i="34"/>
  <c r="I9" i="34"/>
  <c r="G9" i="34"/>
  <c r="K21" i="34"/>
  <c r="I21" i="34"/>
  <c r="G21" i="34"/>
  <c r="K28" i="34"/>
  <c r="I28" i="34"/>
  <c r="G28" i="34"/>
  <c r="K17" i="34"/>
  <c r="I17" i="34"/>
  <c r="G17" i="34"/>
  <c r="K34" i="34"/>
  <c r="I34" i="34"/>
  <c r="G34" i="34"/>
  <c r="K8" i="34"/>
  <c r="I8" i="34"/>
  <c r="G8" i="34"/>
  <c r="K5" i="34"/>
  <c r="I5" i="34"/>
  <c r="G5" i="34"/>
  <c r="K6" i="34"/>
  <c r="I6" i="34"/>
  <c r="G6" i="34"/>
  <c r="K16" i="34"/>
  <c r="I16" i="34"/>
  <c r="G16" i="34"/>
  <c r="K14" i="34"/>
  <c r="I14" i="34"/>
  <c r="G14" i="34"/>
  <c r="K13" i="34"/>
  <c r="I13" i="34"/>
  <c r="G13" i="34"/>
  <c r="K26" i="34"/>
  <c r="I26" i="34"/>
  <c r="G26" i="34"/>
  <c r="K23" i="34"/>
  <c r="I23" i="34"/>
  <c r="G23" i="34"/>
  <c r="K12" i="34"/>
  <c r="I12" i="34"/>
  <c r="G12" i="34"/>
  <c r="K15" i="34"/>
  <c r="I15" i="34"/>
  <c r="G15" i="34"/>
  <c r="K11" i="34"/>
  <c r="I11" i="34"/>
  <c r="G11" i="34"/>
  <c r="K20" i="34"/>
  <c r="I20" i="34"/>
  <c r="G20" i="34"/>
  <c r="K30" i="34"/>
  <c r="I30" i="34"/>
  <c r="G30" i="34"/>
  <c r="K32" i="34"/>
  <c r="I32" i="34"/>
  <c r="G32" i="34"/>
  <c r="K27" i="34"/>
  <c r="I27" i="34"/>
  <c r="G27" i="34"/>
  <c r="K31" i="34"/>
  <c r="I31" i="34"/>
  <c r="G31" i="34"/>
  <c r="K33" i="34"/>
  <c r="I33" i="34"/>
  <c r="G33" i="34"/>
  <c r="K10" i="34"/>
  <c r="I10" i="34"/>
  <c r="G10" i="34"/>
  <c r="K24" i="34"/>
  <c r="I24" i="34"/>
  <c r="G24" i="34"/>
  <c r="K25" i="34"/>
  <c r="I25" i="34"/>
  <c r="G25" i="34"/>
  <c r="K7" i="34"/>
  <c r="I7" i="34"/>
  <c r="G7" i="34"/>
  <c r="K19" i="34"/>
  <c r="I19" i="34"/>
  <c r="G19" i="34"/>
  <c r="T2" i="34"/>
  <c r="S2" i="34"/>
  <c r="I20" i="32"/>
  <c r="I36" i="32"/>
  <c r="I23" i="32"/>
  <c r="I21" i="32"/>
  <c r="I14" i="32"/>
  <c r="I26" i="32"/>
  <c r="I32" i="32"/>
  <c r="I24" i="32"/>
  <c r="I5" i="32"/>
  <c r="I13" i="32"/>
  <c r="I19" i="32"/>
  <c r="I29" i="32"/>
  <c r="I8" i="32"/>
  <c r="I7" i="32"/>
  <c r="I30" i="32"/>
  <c r="I35" i="32"/>
  <c r="I10" i="32"/>
  <c r="I15" i="32"/>
  <c r="I12" i="32"/>
  <c r="I9" i="32"/>
  <c r="I25" i="32"/>
  <c r="I28" i="32"/>
  <c r="I18" i="32"/>
  <c r="I16" i="32"/>
  <c r="I6" i="32"/>
  <c r="I11" i="32"/>
  <c r="I34" i="32"/>
  <c r="I31" i="32"/>
  <c r="I27" i="32"/>
  <c r="I17" i="32"/>
  <c r="I22" i="32"/>
  <c r="K20" i="32"/>
  <c r="K36" i="32"/>
  <c r="K23" i="32"/>
  <c r="K21" i="32"/>
  <c r="K14" i="32"/>
  <c r="K26" i="32"/>
  <c r="K32" i="32"/>
  <c r="K24" i="32"/>
  <c r="K5" i="32"/>
  <c r="K13" i="32"/>
  <c r="K19" i="32"/>
  <c r="K29" i="32"/>
  <c r="K8" i="32"/>
  <c r="K7" i="32"/>
  <c r="K30" i="32"/>
  <c r="K35" i="32"/>
  <c r="K10" i="32"/>
  <c r="K15" i="32"/>
  <c r="K12" i="32"/>
  <c r="K9" i="32"/>
  <c r="K25" i="32"/>
  <c r="K28" i="32"/>
  <c r="K18" i="32"/>
  <c r="K16" i="32"/>
  <c r="K6" i="32"/>
  <c r="K11" i="32"/>
  <c r="K34" i="32"/>
  <c r="K31" i="32"/>
  <c r="K27" i="32"/>
  <c r="K17" i="32"/>
  <c r="K22" i="32"/>
  <c r="K33" i="32"/>
  <c r="I33" i="32"/>
  <c r="G20" i="32"/>
  <c r="G36" i="32"/>
  <c r="G23" i="32"/>
  <c r="G21" i="32"/>
  <c r="G14" i="32"/>
  <c r="G26" i="32"/>
  <c r="G32" i="32"/>
  <c r="G24" i="32"/>
  <c r="G5" i="32"/>
  <c r="G13" i="32"/>
  <c r="G19" i="32"/>
  <c r="G29" i="32"/>
  <c r="G8" i="32"/>
  <c r="G7" i="32"/>
  <c r="G30" i="32"/>
  <c r="G35" i="32"/>
  <c r="G10" i="32"/>
  <c r="G15" i="32"/>
  <c r="G12" i="32"/>
  <c r="G9" i="32"/>
  <c r="G25" i="32"/>
  <c r="G28" i="32"/>
  <c r="G18" i="32"/>
  <c r="G16" i="32"/>
  <c r="G6" i="32"/>
  <c r="G11" i="32"/>
  <c r="G34" i="32"/>
  <c r="G31" i="32"/>
  <c r="G27" i="32"/>
  <c r="G17" i="32"/>
  <c r="G22" i="32"/>
  <c r="G33" i="32"/>
  <c r="O18" i="34" l="1"/>
  <c r="O22" i="34"/>
  <c r="M29" i="34"/>
  <c r="M22" i="34"/>
  <c r="P22" i="34" s="1"/>
  <c r="O29" i="34"/>
  <c r="P29" i="34" s="1"/>
  <c r="M19" i="34"/>
  <c r="M7" i="34"/>
  <c r="N7" i="35"/>
  <c r="O7" i="35" s="1"/>
  <c r="N16" i="35"/>
  <c r="O16" i="35" s="1"/>
  <c r="N18" i="35"/>
  <c r="O18" i="35" s="1"/>
  <c r="N12" i="35"/>
  <c r="O12" i="35" s="1"/>
  <c r="N10" i="35"/>
  <c r="O10" i="35" s="1"/>
  <c r="N6" i="35"/>
  <c r="O6" i="35" s="1"/>
  <c r="N21" i="35"/>
  <c r="O21" i="35" s="1"/>
  <c r="N14" i="35"/>
  <c r="O14" i="35" s="1"/>
  <c r="N17" i="35"/>
  <c r="O17" i="35" s="1"/>
  <c r="N19" i="35"/>
  <c r="O19" i="35" s="1"/>
  <c r="N20" i="35"/>
  <c r="O20" i="35" s="1"/>
  <c r="N8" i="35"/>
  <c r="O8" i="35" s="1"/>
  <c r="N5" i="35"/>
  <c r="O5" i="35" s="1"/>
  <c r="N15" i="35"/>
  <c r="O15" i="35" s="1"/>
  <c r="N11" i="35"/>
  <c r="O11" i="35" s="1"/>
  <c r="N13" i="35"/>
  <c r="O13" i="35" s="1"/>
  <c r="N9" i="35"/>
  <c r="O9" i="35" s="1"/>
  <c r="M18" i="34"/>
  <c r="P18" i="34" s="1"/>
  <c r="M9" i="34"/>
  <c r="M21" i="34"/>
  <c r="M28" i="34"/>
  <c r="M17" i="34"/>
  <c r="M34" i="34"/>
  <c r="M8" i="34"/>
  <c r="M5" i="34"/>
  <c r="M6" i="34"/>
  <c r="M16" i="34"/>
  <c r="M14" i="34"/>
  <c r="M13" i="34"/>
  <c r="M26" i="34"/>
  <c r="M23" i="34"/>
  <c r="M12" i="34"/>
  <c r="M15" i="34"/>
  <c r="M11" i="34"/>
  <c r="M20" i="34"/>
  <c r="M30" i="34"/>
  <c r="M32" i="34"/>
  <c r="M27" i="34"/>
  <c r="M31" i="34"/>
  <c r="M33" i="34"/>
  <c r="M10" i="34"/>
  <c r="M24" i="34"/>
  <c r="M25" i="34"/>
  <c r="O19" i="34"/>
  <c r="O7" i="34"/>
  <c r="O25" i="34"/>
  <c r="O24" i="34"/>
  <c r="P24" i="34" s="1"/>
  <c r="O10" i="34"/>
  <c r="O33" i="34"/>
  <c r="P33" i="34" s="1"/>
  <c r="O31" i="34"/>
  <c r="O27" i="34"/>
  <c r="P27" i="34" s="1"/>
  <c r="O32" i="34"/>
  <c r="O30" i="34"/>
  <c r="P30" i="34" s="1"/>
  <c r="O20" i="34"/>
  <c r="O11" i="34"/>
  <c r="P11" i="34" s="1"/>
  <c r="O15" i="34"/>
  <c r="O12" i="34"/>
  <c r="P12" i="34" s="1"/>
  <c r="O23" i="34"/>
  <c r="O26" i="34"/>
  <c r="P26" i="34" s="1"/>
  <c r="O13" i="34"/>
  <c r="O14" i="34"/>
  <c r="P14" i="34" s="1"/>
  <c r="O16" i="34"/>
  <c r="O6" i="34"/>
  <c r="P6" i="34" s="1"/>
  <c r="O5" i="34"/>
  <c r="O8" i="34"/>
  <c r="P8" i="34" s="1"/>
  <c r="O34" i="34"/>
  <c r="O17" i="34"/>
  <c r="P17" i="34" s="1"/>
  <c r="O28" i="34"/>
  <c r="O21" i="34"/>
  <c r="P21" i="34" s="1"/>
  <c r="O9" i="34"/>
  <c r="P9" i="34" l="1"/>
  <c r="P28" i="34"/>
  <c r="P34" i="34"/>
  <c r="P5" i="34"/>
  <c r="P16" i="34"/>
  <c r="P13" i="34"/>
  <c r="P23" i="34"/>
  <c r="P15" i="34"/>
  <c r="P20" i="34"/>
  <c r="P32" i="34"/>
  <c r="P31" i="34"/>
  <c r="P10" i="34"/>
  <c r="P25" i="34"/>
  <c r="P19" i="34"/>
  <c r="P7" i="34"/>
  <c r="T2" i="32"/>
  <c r="S2" i="33"/>
  <c r="N26" i="33" l="1"/>
  <c r="O26" i="33" s="1"/>
  <c r="N23" i="33"/>
  <c r="O23" i="33" s="1"/>
  <c r="N12" i="33"/>
  <c r="O12" i="33" s="1"/>
  <c r="N27" i="33"/>
  <c r="O27" i="33" s="1"/>
  <c r="N22" i="33"/>
  <c r="O22" i="33" s="1"/>
  <c r="N7" i="33"/>
  <c r="O7" i="33" s="1"/>
  <c r="N8" i="33"/>
  <c r="O8" i="33" s="1"/>
  <c r="N9" i="33"/>
  <c r="O9" i="33" s="1"/>
  <c r="N24" i="33"/>
  <c r="O24" i="33" s="1"/>
  <c r="N17" i="33"/>
  <c r="O17" i="33" s="1"/>
  <c r="N13" i="33"/>
  <c r="O13" i="33" s="1"/>
  <c r="N20" i="33"/>
  <c r="O20" i="33" s="1"/>
  <c r="N6" i="33"/>
  <c r="O6" i="33" s="1"/>
  <c r="N15" i="33"/>
  <c r="O15" i="33" s="1"/>
  <c r="N25" i="33"/>
  <c r="O25" i="33" s="1"/>
  <c r="N19" i="33"/>
  <c r="O19" i="33" s="1"/>
  <c r="N21" i="33"/>
  <c r="O21" i="33" s="1"/>
  <c r="N10" i="33"/>
  <c r="O10" i="33" s="1"/>
  <c r="N11" i="33"/>
  <c r="O11" i="33" s="1"/>
  <c r="N5" i="33"/>
  <c r="O5" i="33" s="1"/>
  <c r="N18" i="33"/>
  <c r="O18" i="33" s="1"/>
  <c r="N16" i="33"/>
  <c r="O16" i="33" s="1"/>
  <c r="N14" i="33"/>
  <c r="O14" i="33" s="1"/>
  <c r="O20" i="32"/>
  <c r="O23" i="32"/>
  <c r="O32" i="32"/>
  <c r="O5" i="32"/>
  <c r="O19" i="32"/>
  <c r="O8" i="32"/>
  <c r="O30" i="32"/>
  <c r="O10" i="32"/>
  <c r="O12" i="32"/>
  <c r="O25" i="32"/>
  <c r="O18" i="32"/>
  <c r="O6" i="32"/>
  <c r="O34" i="32"/>
  <c r="O22" i="32"/>
  <c r="O33" i="32"/>
  <c r="O36" i="32"/>
  <c r="O21" i="32"/>
  <c r="O14" i="32"/>
  <c r="O26" i="32"/>
  <c r="O24" i="32"/>
  <c r="O13" i="32"/>
  <c r="O29" i="32"/>
  <c r="O7" i="32"/>
  <c r="O35" i="32"/>
  <c r="O15" i="32"/>
  <c r="O9" i="32"/>
  <c r="O28" i="32"/>
  <c r="O16" i="32"/>
  <c r="O11" i="32"/>
  <c r="O31" i="32"/>
  <c r="O27" i="32"/>
  <c r="O17" i="32"/>
  <c r="R2" i="33" l="1"/>
  <c r="Q2" i="33"/>
  <c r="S2" i="32"/>
  <c r="M33" i="32" l="1"/>
  <c r="P33" i="32" s="1"/>
  <c r="M20" i="32"/>
  <c r="P20" i="32" s="1"/>
  <c r="M23" i="32"/>
  <c r="P23" i="32" s="1"/>
  <c r="M32" i="32"/>
  <c r="P32" i="32" s="1"/>
  <c r="M5" i="32"/>
  <c r="P5" i="32" s="1"/>
  <c r="M19" i="32"/>
  <c r="P19" i="32" s="1"/>
  <c r="M8" i="32"/>
  <c r="P8" i="32" s="1"/>
  <c r="M30" i="32"/>
  <c r="P30" i="32" s="1"/>
  <c r="M10" i="32"/>
  <c r="P10" i="32" s="1"/>
  <c r="M12" i="32"/>
  <c r="P12" i="32" s="1"/>
  <c r="M25" i="32"/>
  <c r="P25" i="32" s="1"/>
  <c r="M18" i="32"/>
  <c r="P18" i="32" s="1"/>
  <c r="M6" i="32"/>
  <c r="P6" i="32" s="1"/>
  <c r="M34" i="32"/>
  <c r="P34" i="32" s="1"/>
  <c r="M22" i="32"/>
  <c r="P22" i="32" s="1"/>
  <c r="M36" i="32"/>
  <c r="P36" i="32" s="1"/>
  <c r="M21" i="32"/>
  <c r="P21" i="32" s="1"/>
  <c r="M14" i="32"/>
  <c r="P14" i="32" s="1"/>
  <c r="M26" i="32"/>
  <c r="P26" i="32" s="1"/>
  <c r="M24" i="32"/>
  <c r="P24" i="32" s="1"/>
  <c r="M13" i="32"/>
  <c r="P13" i="32" s="1"/>
  <c r="M29" i="32"/>
  <c r="P29" i="32" s="1"/>
  <c r="M7" i="32"/>
  <c r="P7" i="32" s="1"/>
  <c r="M35" i="32"/>
  <c r="P35" i="32" s="1"/>
  <c r="M15" i="32"/>
  <c r="P15" i="32" s="1"/>
  <c r="M9" i="32"/>
  <c r="P9" i="32" s="1"/>
  <c r="M28" i="32"/>
  <c r="P28" i="32" s="1"/>
  <c r="M16" i="32"/>
  <c r="P16" i="32" s="1"/>
  <c r="M11" i="32"/>
  <c r="P11" i="32" s="1"/>
  <c r="M31" i="32"/>
  <c r="P31" i="32" s="1"/>
  <c r="M27" i="32"/>
  <c r="P27" i="32" s="1"/>
  <c r="M17" i="32"/>
  <c r="P17" i="32" s="1"/>
</calcChain>
</file>

<file path=xl/sharedStrings.xml><?xml version="1.0" encoding="utf-8"?>
<sst xmlns="http://schemas.openxmlformats.org/spreadsheetml/2006/main" count="302" uniqueCount="224">
  <si>
    <t>Ф.И.О.</t>
  </si>
  <si>
    <t>результат</t>
  </si>
  <si>
    <t>сумма мест /баллов/</t>
  </si>
  <si>
    <t>ранг участника (победитель, призёр)</t>
  </si>
  <si>
    <t>место /
баллы</t>
  </si>
  <si>
    <t>Класс</t>
  </si>
  <si>
    <t>Дата рождения</t>
  </si>
  <si>
    <t>гимн.</t>
  </si>
  <si>
    <t>комп</t>
  </si>
  <si>
    <t>№ п/п место</t>
  </si>
  <si>
    <t>ОЦО</t>
  </si>
  <si>
    <t>Казакова Карина Константиновна</t>
  </si>
  <si>
    <t>Садкова Дарья Андреевна</t>
  </si>
  <si>
    <t>Кузнецова Марина Вячеславовна</t>
  </si>
  <si>
    <t>Таирова Ирина Андреевна</t>
  </si>
  <si>
    <t>Буланова Юлия Дмитриевна</t>
  </si>
  <si>
    <t>Бархатов Василий Кириллович</t>
  </si>
  <si>
    <t>ОУ №</t>
  </si>
  <si>
    <t>Предварительные итоги муниципального этапа всероссийской олимпиады школьников по физической культуре (девочки 7-8 класс)</t>
  </si>
  <si>
    <t>Предварительные итоги муниципального этапа всероссийской олимпиады школьников по физической культуре (девочки 9-11 класс)</t>
  </si>
  <si>
    <t>Предварительные итоги муниципального этапа всероссийской олимпиады школьников по физической культуре (мальчики 7-8 класс)</t>
  </si>
  <si>
    <t>Предварительные итоги муниципального этапа всероссийской олимпиады школьников по физической культуре (юноши 9-11 класс)</t>
  </si>
  <si>
    <t>Шараненкова Арина Родионовна</t>
  </si>
  <si>
    <t>Осина Мария Олеговна</t>
  </si>
  <si>
    <t>Иванова Наталья Юрьевна</t>
  </si>
  <si>
    <t>Чугунова Елизавета Алексеевна</t>
  </si>
  <si>
    <t>Наумкина Дарья Евгеньевна</t>
  </si>
  <si>
    <t>Новокшанова Елизавета Михайловна</t>
  </si>
  <si>
    <t>Стефашин Тимофей Александрович</t>
  </si>
  <si>
    <t>Шабунин Богдан Викторович</t>
  </si>
  <si>
    <t>Суханов Илья Николаевич</t>
  </si>
  <si>
    <t>Федоров Андрей Александрович</t>
  </si>
  <si>
    <t>Хаджиев Давлат Тавакхалович</t>
  </si>
  <si>
    <t>Коновалов Егор Олегович</t>
  </si>
  <si>
    <t>Ярлыков Арсений Евгеньевич</t>
  </si>
  <si>
    <t>Юсипов Дамир Ренатович</t>
  </si>
  <si>
    <t>Светлов Даниил Сергеевич</t>
  </si>
  <si>
    <t>Качкин Арсений Алексеевич</t>
  </si>
  <si>
    <t>Никитичева Анастасия Алексеевна</t>
  </si>
  <si>
    <t>Глаголева Амалия Эдуардовна</t>
  </si>
  <si>
    <t>Корепанова Алена Вадимовна</t>
  </si>
  <si>
    <t>Яцюк Дарья Олеговна</t>
  </si>
  <si>
    <t>Чуйкина Алина Витальевна</t>
  </si>
  <si>
    <t>Ли Максим Альбертович</t>
  </si>
  <si>
    <t>Акобян Рафаэль Робертович</t>
  </si>
  <si>
    <t>Гапонов Илья Алексеевич</t>
  </si>
  <si>
    <t>Юрчак Глеб Дмитриевич</t>
  </si>
  <si>
    <t>челн</t>
  </si>
  <si>
    <t>Галицкая элина Денисовна</t>
  </si>
  <si>
    <t>05.08.2011</t>
  </si>
  <si>
    <t>Дмитренко Марья Матвеевна</t>
  </si>
  <si>
    <t>12.11.2010г.</t>
  </si>
  <si>
    <t>Приятелева Анна Витальевна</t>
  </si>
  <si>
    <t>23.03.2010</t>
  </si>
  <si>
    <t>07.06.2010</t>
  </si>
  <si>
    <t>Мироненко Елизавета Александровна</t>
  </si>
  <si>
    <t>Попович Дана Дмитриевна</t>
  </si>
  <si>
    <t>04.02.2010</t>
  </si>
  <si>
    <t>Огородник Софья Евгеньевна</t>
  </si>
  <si>
    <t>11.08.2010</t>
  </si>
  <si>
    <t>Шлеткова Ксения Антоновна</t>
  </si>
  <si>
    <t>12.08.2010</t>
  </si>
  <si>
    <t>Пухтинова Виктория Владимировна</t>
  </si>
  <si>
    <t>20.06.2010</t>
  </si>
  <si>
    <t>Семенова Дарья Максимовна</t>
  </si>
  <si>
    <t>22.08.2010</t>
  </si>
  <si>
    <t>Щербакова Анастасия Евгеньевна</t>
  </si>
  <si>
    <t>10.05.10</t>
  </si>
  <si>
    <t>Алифанова Лидия Дмитриевна</t>
  </si>
  <si>
    <t>12.10.2010</t>
  </si>
  <si>
    <t>Тимохина Милана Юрьевна</t>
  </si>
  <si>
    <t>06.12.2010</t>
  </si>
  <si>
    <t>Щедрина Мария Евгеньевна</t>
  </si>
  <si>
    <t>12.03.2010</t>
  </si>
  <si>
    <t>КМШ</t>
  </si>
  <si>
    <t>Захарова Мария Сергеевна</t>
  </si>
  <si>
    <t>15.07.2010</t>
  </si>
  <si>
    <t>23.05.2009</t>
  </si>
  <si>
    <t>Соболева Виктория Сергеевна</t>
  </si>
  <si>
    <t>03.04.2009</t>
  </si>
  <si>
    <t>08.01.09</t>
  </si>
  <si>
    <t>Буравцова Полина Олеговна</t>
  </si>
  <si>
    <t>06.03.09</t>
  </si>
  <si>
    <t>01.07.2009</t>
  </si>
  <si>
    <t>Матвиенко Екатерина Романовна</t>
  </si>
  <si>
    <t>18.01.2009</t>
  </si>
  <si>
    <t>Овчинникова Марина Андреевна</t>
  </si>
  <si>
    <t>15.05.2009</t>
  </si>
  <si>
    <t>Лобачёва Анастасия Викторовна</t>
  </si>
  <si>
    <t>17.06.09</t>
  </si>
  <si>
    <t>Афанасьева Алиса Станиславовна</t>
  </si>
  <si>
    <t>Демидова Кристина Александровна</t>
  </si>
  <si>
    <t>15.04.2008</t>
  </si>
  <si>
    <t>10.09.2008</t>
  </si>
  <si>
    <t>16.01.2008г.</t>
  </si>
  <si>
    <t>Корчунова Маргарита Александровна</t>
  </si>
  <si>
    <t>19.11.2008</t>
  </si>
  <si>
    <t>Дикарева Анастасия Дмитриевна</t>
  </si>
  <si>
    <t>20.04.2008</t>
  </si>
  <si>
    <t>Белова Олеся Константиновна</t>
  </si>
  <si>
    <t>27.11.2007</t>
  </si>
  <si>
    <t>Лукашева Алина</t>
  </si>
  <si>
    <t>23.04.2008 г</t>
  </si>
  <si>
    <t>Гарбуз Татьяна Викторовна</t>
  </si>
  <si>
    <t>03.01.2008 г.</t>
  </si>
  <si>
    <t>Нижник Майя Игоревна</t>
  </si>
  <si>
    <t>08.05.2008</t>
  </si>
  <si>
    <t>Чубенко Александра Владимировна</t>
  </si>
  <si>
    <t>07.08.08</t>
  </si>
  <si>
    <t>25.08.2008</t>
  </si>
  <si>
    <t>15.12.07</t>
  </si>
  <si>
    <t>21.07.08</t>
  </si>
  <si>
    <t>Иванова Алина Эдуардовна</t>
  </si>
  <si>
    <t>22.03.08</t>
  </si>
  <si>
    <t>Папанина Анастасия Дмитриевна</t>
  </si>
  <si>
    <t>08.02.2007</t>
  </si>
  <si>
    <t>Колоколова Диана Сергеевна</t>
  </si>
  <si>
    <t>13.08.07</t>
  </si>
  <si>
    <t>24.12.2006</t>
  </si>
  <si>
    <t>20.04.2007</t>
  </si>
  <si>
    <t>Консевич Мария Олеговна</t>
  </si>
  <si>
    <t>02.12.2006</t>
  </si>
  <si>
    <t>Семенова Алиса Михайловна</t>
  </si>
  <si>
    <t>02,09,2007</t>
  </si>
  <si>
    <t>Глебова Ульяна Евгеньевна</t>
  </si>
  <si>
    <t>11.01.2008</t>
  </si>
  <si>
    <t>Ивушкина Виктория Александровна</t>
  </si>
  <si>
    <t>28.03.2007</t>
  </si>
  <si>
    <t>Матуляк Алёна Андреевна</t>
  </si>
  <si>
    <t>21.08.2007</t>
  </si>
  <si>
    <t>18.01.2006</t>
  </si>
  <si>
    <t>07.11.2005</t>
  </si>
  <si>
    <t>Тойтер Алла Сергеевна</t>
  </si>
  <si>
    <t>24.05.2006</t>
  </si>
  <si>
    <t>15.03.2007</t>
  </si>
  <si>
    <t>22.12.2006</t>
  </si>
  <si>
    <t>09.06.2006</t>
  </si>
  <si>
    <t>Королева Анастасия Сергеевна</t>
  </si>
  <si>
    <t>21.08.2006</t>
  </si>
  <si>
    <t>Котлярова Елизавета Андреевна</t>
  </si>
  <si>
    <t>24.02.2006</t>
  </si>
  <si>
    <t>18.11.2006</t>
  </si>
  <si>
    <t>Калмыков Иван Вадимович</t>
  </si>
  <si>
    <t>12.07.2011</t>
  </si>
  <si>
    <t>Ивашуров Арсений Дмитриевич</t>
  </si>
  <si>
    <t>24.09.2010.</t>
  </si>
  <si>
    <t>Боровиков Артём Евгеньевич</t>
  </si>
  <si>
    <t>20.05.2010</t>
  </si>
  <si>
    <t>Папуашвили Кирилл Дмитриевич</t>
  </si>
  <si>
    <t>22.07.2010</t>
  </si>
  <si>
    <t>Фролов Мирон Александрович</t>
  </si>
  <si>
    <t>02.02.2010</t>
  </si>
  <si>
    <t>Летухов Никита Константинович</t>
  </si>
  <si>
    <t>18.05.2010</t>
  </si>
  <si>
    <t>Фокин Лев Николаевич</t>
  </si>
  <si>
    <t>09.01.2010</t>
  </si>
  <si>
    <t>Зорин Александр Дмитриевич</t>
  </si>
  <si>
    <t>21.12.2009</t>
  </si>
  <si>
    <t>Артюшин Антон Дмитриевич</t>
  </si>
  <si>
    <t>05.10.2009г</t>
  </si>
  <si>
    <t>Селезнев Алексей Дмитриевич</t>
  </si>
  <si>
    <t>23.05.2009г.</t>
  </si>
  <si>
    <t>02.10.2008</t>
  </si>
  <si>
    <t>8.01.09</t>
  </si>
  <si>
    <t>10.03.2009</t>
  </si>
  <si>
    <t>Зельников Тимур Артёмович</t>
  </si>
  <si>
    <t>07.09.2009</t>
  </si>
  <si>
    <t>Каверин Кирилл Павлович</t>
  </si>
  <si>
    <t>18.05.2009</t>
  </si>
  <si>
    <t>Квач Тимофей Дмитриевич</t>
  </si>
  <si>
    <t>18.02.2009</t>
  </si>
  <si>
    <t>04.11.2007</t>
  </si>
  <si>
    <t>09.01.2008</t>
  </si>
  <si>
    <t>Кожин Кирилл Николаевич</t>
  </si>
  <si>
    <t>26.05.2008</t>
  </si>
  <si>
    <t>12.09.2008</t>
  </si>
  <si>
    <t>Моисеев Андрей Павлович</t>
  </si>
  <si>
    <t>Куров Артем Валерьевич</t>
  </si>
  <si>
    <t>Карпушин Егор Алексеевич</t>
  </si>
  <si>
    <t>02.02.2008</t>
  </si>
  <si>
    <t>12.02.2009</t>
  </si>
  <si>
    <t>Аристархов Александр Сергеевич</t>
  </si>
  <si>
    <t>17.03.2009</t>
  </si>
  <si>
    <t>Головачев Михаил Александрович</t>
  </si>
  <si>
    <t>23.11.07</t>
  </si>
  <si>
    <t>Струков Владимир Сергеевич</t>
  </si>
  <si>
    <t>16.11.2007</t>
  </si>
  <si>
    <t>Карпушин Арсений Геннадьевич</t>
  </si>
  <si>
    <t>30.03.2007</t>
  </si>
  <si>
    <t>Якимов Дмитрий Вячеславович</t>
  </si>
  <si>
    <t>26.02.2007</t>
  </si>
  <si>
    <t>26.06.2006</t>
  </si>
  <si>
    <t>Липатов Егор Евгеньевич</t>
  </si>
  <si>
    <t>02.11.2006</t>
  </si>
  <si>
    <t>Ильючик Аристарх Алексеевич</t>
  </si>
  <si>
    <t>04.06.2006</t>
  </si>
  <si>
    <t>15.10.2006</t>
  </si>
  <si>
    <t>Лосев Роман Николаевич</t>
  </si>
  <si>
    <t>13,04,2006</t>
  </si>
  <si>
    <t>Акользин Павел Юрьевич</t>
  </si>
  <si>
    <t>24.05.06.</t>
  </si>
  <si>
    <t>01.01.06</t>
  </si>
  <si>
    <t>Сальников Вадим Игоревич</t>
  </si>
  <si>
    <t>21.05.2006</t>
  </si>
  <si>
    <t>Силаев Максим Игоревич</t>
  </si>
  <si>
    <t>16.11.2006</t>
  </si>
  <si>
    <t>12.02.2008</t>
  </si>
  <si>
    <t>Самойлов Александр Андреевич</t>
  </si>
  <si>
    <t>Конов Арсений Романович</t>
  </si>
  <si>
    <t>04.07.2011</t>
  </si>
  <si>
    <t>04.11.2008</t>
  </si>
  <si>
    <t>Сучков Артем Павлович</t>
  </si>
  <si>
    <t>24.09.2007</t>
  </si>
  <si>
    <t>Холиков Рамзиер Зафарович</t>
  </si>
  <si>
    <t>18.07.2007</t>
  </si>
  <si>
    <t>теория (25)</t>
  </si>
  <si>
    <t>гимнастика (25)</t>
  </si>
  <si>
    <t>футбол</t>
  </si>
  <si>
    <t>волейбол (10)</t>
  </si>
  <si>
    <t>футбол (15)</t>
  </si>
  <si>
    <t>прикладная физическая культура (25)</t>
  </si>
  <si>
    <t>прикл.</t>
  </si>
  <si>
    <t>спортивные игры (25)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</si>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</sst>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7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1" xfId="0" applyFill="1" applyBorder="1"/>
    <xf numFmtId="0" fontId="0" fillId="0" borderId="7" xfId="0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6"/>
  <sheetViews>
    <sheetView topLeftCell="B1" zoomScaleNormal="100" workbookViewId="0">
      <pane ySplit="4" topLeftCell="A17" activePane="bottomLeft" state="frozen"/>
      <selection activeCell="B1" sqref="B1"/>
      <selection pane="bottomLeft" activeCell="G5" sqref="G5:O27"/>
    </sheetView>
  </sheetViews>
  <sheetFormatPr defaultRowHeight="12.75" x14ac:dyDescent="0.2"/>
  <cols>
    <col min="1" max="1" width="12" hidden="1" customWidth="1"/>
    <col min="2" max="2" width="12" customWidth="1"/>
    <col min="3" max="3" width="7.42578125" customWidth="1"/>
    <col min="4" max="4" width="9.7109375" style="1" customWidth="1"/>
    <col min="5" max="5" width="35.140625" customWidth="1"/>
    <col min="6" max="6" width="14.140625" style="6" customWidth="1"/>
    <col min="7" max="7" width="11" style="6" customWidth="1"/>
    <col min="8" max="8" width="7.42578125" customWidth="1"/>
    <col min="9" max="9" width="8.140625" style="6" customWidth="1"/>
    <col min="10" max="10" width="10.42578125" customWidth="1"/>
    <col min="11" max="11" width="9.85546875" style="6" customWidth="1"/>
    <col min="12" max="12" width="8.7109375" customWidth="1"/>
    <col min="13" max="13" width="11.28515625" style="6" customWidth="1"/>
    <col min="14" max="14" width="9.5703125" customWidth="1"/>
    <col min="15" max="15" width="9.28515625" customWidth="1"/>
    <col min="16" max="16" width="12.140625" style="4" customWidth="1"/>
    <col min="17" max="17" width="9.140625" style="4"/>
  </cols>
  <sheetData>
    <row r="1" spans="1:19" x14ac:dyDescent="0.2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4" t="s">
        <v>7</v>
      </c>
      <c r="R1" t="s">
        <v>8</v>
      </c>
      <c r="S1" t="s">
        <v>47</v>
      </c>
    </row>
    <row r="2" spans="1:19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">
        <f>MAX(I5:I37)</f>
        <v>9.4</v>
      </c>
      <c r="R2">
        <f>MIN(K5:K37)</f>
        <v>0</v>
      </c>
      <c r="S2" s="3">
        <f>MIN(M5:M19)</f>
        <v>50.52</v>
      </c>
    </row>
    <row r="3" spans="1:19" ht="64.5" customHeight="1" x14ac:dyDescent="0.25">
      <c r="A3" s="34" t="s">
        <v>9</v>
      </c>
      <c r="B3" s="22"/>
      <c r="C3" s="36" t="s">
        <v>17</v>
      </c>
      <c r="D3" s="37" t="s">
        <v>5</v>
      </c>
      <c r="E3" s="36" t="s">
        <v>0</v>
      </c>
      <c r="F3" s="39" t="s">
        <v>6</v>
      </c>
      <c r="G3" s="28" t="s">
        <v>215</v>
      </c>
      <c r="H3" s="28"/>
      <c r="I3" s="28" t="s">
        <v>216</v>
      </c>
      <c r="J3" s="28"/>
      <c r="K3" s="28" t="s">
        <v>222</v>
      </c>
      <c r="L3" s="28"/>
      <c r="M3" s="29" t="s">
        <v>220</v>
      </c>
      <c r="N3" s="41"/>
      <c r="O3" s="29" t="s">
        <v>2</v>
      </c>
      <c r="P3" s="28" t="s">
        <v>3</v>
      </c>
    </row>
    <row r="4" spans="1:19" ht="29.25" customHeight="1" x14ac:dyDescent="0.25">
      <c r="A4" s="35"/>
      <c r="B4" s="23" t="s">
        <v>223</v>
      </c>
      <c r="C4" s="31"/>
      <c r="D4" s="38"/>
      <c r="E4" s="31"/>
      <c r="F4" s="40"/>
      <c r="G4" s="19" t="s">
        <v>1</v>
      </c>
      <c r="H4" s="8" t="s">
        <v>4</v>
      </c>
      <c r="I4" s="21" t="s">
        <v>1</v>
      </c>
      <c r="J4" s="8" t="s">
        <v>4</v>
      </c>
      <c r="K4" s="21" t="s">
        <v>1</v>
      </c>
      <c r="L4" s="8" t="s">
        <v>4</v>
      </c>
      <c r="M4" s="21" t="s">
        <v>1</v>
      </c>
      <c r="N4" s="8" t="s">
        <v>4</v>
      </c>
      <c r="O4" s="30"/>
      <c r="P4" s="31"/>
    </row>
    <row r="5" spans="1:19" ht="15.75" customHeight="1" x14ac:dyDescent="0.25">
      <c r="A5" s="13">
        <v>2</v>
      </c>
      <c r="B5" s="13">
        <v>1</v>
      </c>
      <c r="C5" s="15">
        <v>17</v>
      </c>
      <c r="D5" s="15">
        <v>8</v>
      </c>
      <c r="E5" s="15" t="s">
        <v>25</v>
      </c>
      <c r="F5" s="5" t="s">
        <v>83</v>
      </c>
      <c r="G5" s="25">
        <v>23.5</v>
      </c>
      <c r="H5" s="11">
        <f t="shared" ref="H5:H27" si="0">25*G5/51</f>
        <v>11.519607843137255</v>
      </c>
      <c r="I5" s="5">
        <v>9</v>
      </c>
      <c r="J5" s="11">
        <f t="shared" ref="J5:J27" si="1">25*I5/10</f>
        <v>22.5</v>
      </c>
      <c r="K5" s="5">
        <v>0</v>
      </c>
      <c r="L5" s="11">
        <f t="shared" ref="L5:L27" si="2">25*K5/20</f>
        <v>0</v>
      </c>
      <c r="M5" s="5">
        <v>50.52</v>
      </c>
      <c r="N5" s="11">
        <f t="shared" ref="N5:N27" si="3">25*$S$2/M5</f>
        <v>25</v>
      </c>
      <c r="O5" s="11">
        <f t="shared" ref="O5:O27" si="4">L5+J5+H5+N5</f>
        <v>59.019607843137251</v>
      </c>
      <c r="P5" s="9"/>
    </row>
    <row r="6" spans="1:19" ht="15.75" customHeight="1" x14ac:dyDescent="0.25">
      <c r="A6" s="13">
        <v>6</v>
      </c>
      <c r="B6" s="13">
        <v>2</v>
      </c>
      <c r="C6" s="15">
        <v>24</v>
      </c>
      <c r="D6" s="15">
        <v>7</v>
      </c>
      <c r="E6" s="15" t="s">
        <v>56</v>
      </c>
      <c r="F6" s="5" t="s">
        <v>57</v>
      </c>
      <c r="G6" s="14">
        <v>19</v>
      </c>
      <c r="H6" s="11">
        <f t="shared" si="0"/>
        <v>9.3137254901960791</v>
      </c>
      <c r="I6" s="12">
        <v>9</v>
      </c>
      <c r="J6" s="11">
        <f t="shared" si="1"/>
        <v>22.5</v>
      </c>
      <c r="K6" s="10">
        <v>0</v>
      </c>
      <c r="L6" s="11">
        <f t="shared" si="2"/>
        <v>0</v>
      </c>
      <c r="M6" s="11">
        <v>63.41</v>
      </c>
      <c r="N6" s="11">
        <f t="shared" si="3"/>
        <v>19.917994007254379</v>
      </c>
      <c r="O6" s="11">
        <f t="shared" si="4"/>
        <v>51.731719497450456</v>
      </c>
      <c r="P6" s="9"/>
    </row>
    <row r="7" spans="1:19" ht="15.75" customHeight="1" x14ac:dyDescent="0.25">
      <c r="A7" s="13">
        <v>7</v>
      </c>
      <c r="B7" s="13">
        <v>3</v>
      </c>
      <c r="C7" s="15" t="s">
        <v>74</v>
      </c>
      <c r="D7" s="15">
        <v>7</v>
      </c>
      <c r="E7" s="15" t="s">
        <v>75</v>
      </c>
      <c r="F7" s="5" t="s">
        <v>76</v>
      </c>
      <c r="G7" s="14">
        <v>13</v>
      </c>
      <c r="H7" s="11">
        <f t="shared" si="0"/>
        <v>6.3725490196078427</v>
      </c>
      <c r="I7" s="12">
        <v>8.8000000000000007</v>
      </c>
      <c r="J7" s="11">
        <f t="shared" si="1"/>
        <v>22.000000000000004</v>
      </c>
      <c r="K7" s="10">
        <v>0</v>
      </c>
      <c r="L7" s="11">
        <f t="shared" si="2"/>
        <v>0</v>
      </c>
      <c r="M7" s="11">
        <v>55.23</v>
      </c>
      <c r="N7" s="11">
        <f t="shared" si="3"/>
        <v>22.868006518196633</v>
      </c>
      <c r="O7" s="11">
        <f t="shared" si="4"/>
        <v>51.240555537804482</v>
      </c>
      <c r="P7" s="9"/>
    </row>
    <row r="8" spans="1:19" ht="15.75" customHeight="1" x14ac:dyDescent="0.25">
      <c r="A8" s="13">
        <v>9</v>
      </c>
      <c r="B8" s="13">
        <v>4</v>
      </c>
      <c r="C8" s="15">
        <v>1</v>
      </c>
      <c r="D8" s="15">
        <v>8</v>
      </c>
      <c r="E8" s="15" t="s">
        <v>22</v>
      </c>
      <c r="F8" s="5" t="s">
        <v>77</v>
      </c>
      <c r="G8" s="14">
        <v>7.5</v>
      </c>
      <c r="H8" s="11">
        <f t="shared" si="0"/>
        <v>3.6764705882352939</v>
      </c>
      <c r="I8" s="12">
        <v>8.4</v>
      </c>
      <c r="J8" s="11">
        <f t="shared" si="1"/>
        <v>21</v>
      </c>
      <c r="K8" s="10">
        <v>2</v>
      </c>
      <c r="L8" s="11">
        <f t="shared" si="2"/>
        <v>2.5</v>
      </c>
      <c r="M8" s="11">
        <v>52.9</v>
      </c>
      <c r="N8" s="11">
        <f t="shared" si="3"/>
        <v>23.87523629489603</v>
      </c>
      <c r="O8" s="11">
        <f t="shared" si="4"/>
        <v>51.051706883131324</v>
      </c>
      <c r="P8" s="9"/>
    </row>
    <row r="9" spans="1:19" ht="15.75" customHeight="1" x14ac:dyDescent="0.25">
      <c r="A9" s="13">
        <v>11</v>
      </c>
      <c r="B9" s="13">
        <v>5</v>
      </c>
      <c r="C9" s="15">
        <v>6</v>
      </c>
      <c r="D9" s="15">
        <v>8</v>
      </c>
      <c r="E9" s="15" t="s">
        <v>78</v>
      </c>
      <c r="F9" s="5" t="s">
        <v>79</v>
      </c>
      <c r="G9" s="25">
        <v>26</v>
      </c>
      <c r="H9" s="11">
        <f t="shared" si="0"/>
        <v>12.745098039215685</v>
      </c>
      <c r="I9" s="5">
        <v>7.4</v>
      </c>
      <c r="J9" s="11">
        <f t="shared" si="1"/>
        <v>18.5</v>
      </c>
      <c r="K9" s="5">
        <v>3</v>
      </c>
      <c r="L9" s="11">
        <f t="shared" si="2"/>
        <v>3.75</v>
      </c>
      <c r="M9" s="5">
        <v>82.79</v>
      </c>
      <c r="N9" s="11">
        <f t="shared" si="3"/>
        <v>15.255465635946369</v>
      </c>
      <c r="O9" s="11">
        <f t="shared" si="4"/>
        <v>50.250563675162056</v>
      </c>
      <c r="P9" s="9"/>
    </row>
    <row r="10" spans="1:19" ht="15.75" customHeight="1" x14ac:dyDescent="0.25">
      <c r="A10" s="13">
        <v>13</v>
      </c>
      <c r="B10" s="13">
        <v>6</v>
      </c>
      <c r="C10" s="15">
        <v>51</v>
      </c>
      <c r="D10" s="15">
        <v>7</v>
      </c>
      <c r="E10" s="15" t="s">
        <v>72</v>
      </c>
      <c r="F10" s="5" t="s">
        <v>73</v>
      </c>
      <c r="G10" s="14">
        <v>14</v>
      </c>
      <c r="H10" s="11">
        <f t="shared" si="0"/>
        <v>6.8627450980392153</v>
      </c>
      <c r="I10" s="12">
        <v>9.1999999999999993</v>
      </c>
      <c r="J10" s="11">
        <f t="shared" si="1"/>
        <v>22.999999999999996</v>
      </c>
      <c r="K10" s="10">
        <v>0</v>
      </c>
      <c r="L10" s="11">
        <f t="shared" si="2"/>
        <v>0</v>
      </c>
      <c r="M10" s="11">
        <v>66.3</v>
      </c>
      <c r="N10" s="11">
        <f t="shared" si="3"/>
        <v>19.049773755656108</v>
      </c>
      <c r="O10" s="11">
        <f t="shared" si="4"/>
        <v>48.912518853695317</v>
      </c>
      <c r="P10" s="9"/>
    </row>
    <row r="11" spans="1:19" ht="15.75" customHeight="1" x14ac:dyDescent="0.25">
      <c r="A11" s="13">
        <v>14</v>
      </c>
      <c r="B11" s="13">
        <v>7</v>
      </c>
      <c r="C11" s="15">
        <v>7</v>
      </c>
      <c r="D11" s="15">
        <v>8</v>
      </c>
      <c r="E11" s="15" t="s">
        <v>24</v>
      </c>
      <c r="F11" s="5" t="s">
        <v>80</v>
      </c>
      <c r="G11" s="25">
        <v>18.5</v>
      </c>
      <c r="H11" s="11">
        <f t="shared" si="0"/>
        <v>9.0686274509803919</v>
      </c>
      <c r="I11" s="5">
        <v>9.4</v>
      </c>
      <c r="J11" s="11">
        <f t="shared" si="1"/>
        <v>23.5</v>
      </c>
      <c r="K11" s="5">
        <v>2</v>
      </c>
      <c r="L11" s="11">
        <f t="shared" si="2"/>
        <v>2.5</v>
      </c>
      <c r="M11" s="5">
        <v>101.26</v>
      </c>
      <c r="N11" s="11">
        <f t="shared" si="3"/>
        <v>12.472842188425833</v>
      </c>
      <c r="O11" s="11">
        <f t="shared" si="4"/>
        <v>47.54146963940623</v>
      </c>
      <c r="P11" s="9"/>
    </row>
    <row r="12" spans="1:19" ht="15.75" customHeight="1" x14ac:dyDescent="0.25">
      <c r="A12" s="13">
        <v>15</v>
      </c>
      <c r="B12" s="13">
        <v>8</v>
      </c>
      <c r="C12" s="15">
        <v>44</v>
      </c>
      <c r="D12" s="15">
        <v>7</v>
      </c>
      <c r="E12" s="15" t="s">
        <v>60</v>
      </c>
      <c r="F12" s="5" t="s">
        <v>61</v>
      </c>
      <c r="G12" s="14">
        <v>13</v>
      </c>
      <c r="H12" s="11">
        <f t="shared" si="0"/>
        <v>6.3725490196078427</v>
      </c>
      <c r="I12" s="12">
        <v>7.7</v>
      </c>
      <c r="J12" s="11">
        <f t="shared" si="1"/>
        <v>19.25</v>
      </c>
      <c r="K12" s="10">
        <v>3</v>
      </c>
      <c r="L12" s="11">
        <f t="shared" si="2"/>
        <v>3.75</v>
      </c>
      <c r="M12" s="11">
        <v>72.790000000000006</v>
      </c>
      <c r="N12" s="11">
        <f t="shared" si="3"/>
        <v>17.351284517103995</v>
      </c>
      <c r="O12" s="11">
        <f t="shared" si="4"/>
        <v>46.723833536711837</v>
      </c>
      <c r="P12" s="9"/>
    </row>
    <row r="13" spans="1:19" ht="15.75" x14ac:dyDescent="0.25">
      <c r="A13" s="13">
        <v>16</v>
      </c>
      <c r="B13" s="13">
        <v>9</v>
      </c>
      <c r="C13" s="15">
        <v>5</v>
      </c>
      <c r="D13" s="15">
        <v>7</v>
      </c>
      <c r="E13" s="15" t="s">
        <v>52</v>
      </c>
      <c r="F13" s="5" t="s">
        <v>53</v>
      </c>
      <c r="G13" s="14">
        <v>15.5</v>
      </c>
      <c r="H13" s="11">
        <f t="shared" si="0"/>
        <v>7.5980392156862742</v>
      </c>
      <c r="I13" s="10">
        <v>6.3</v>
      </c>
      <c r="J13" s="11">
        <f t="shared" si="1"/>
        <v>15.75</v>
      </c>
      <c r="K13" s="10">
        <v>0</v>
      </c>
      <c r="L13" s="11">
        <f t="shared" si="2"/>
        <v>0</v>
      </c>
      <c r="M13" s="11">
        <v>54.74</v>
      </c>
      <c r="N13" s="11">
        <f t="shared" si="3"/>
        <v>23.072707343807089</v>
      </c>
      <c r="O13" s="11">
        <f t="shared" si="4"/>
        <v>46.420746559493367</v>
      </c>
      <c r="P13" s="9"/>
    </row>
    <row r="14" spans="1:19" ht="15.75" x14ac:dyDescent="0.25">
      <c r="A14" s="13">
        <v>17</v>
      </c>
      <c r="B14" s="13">
        <v>10</v>
      </c>
      <c r="C14" s="15">
        <v>41</v>
      </c>
      <c r="D14" s="15">
        <v>8</v>
      </c>
      <c r="E14" s="15" t="s">
        <v>90</v>
      </c>
      <c r="F14" s="16">
        <v>40033</v>
      </c>
      <c r="G14" s="25">
        <v>20.5</v>
      </c>
      <c r="H14" s="11">
        <f t="shared" si="0"/>
        <v>10.049019607843137</v>
      </c>
      <c r="I14" s="5">
        <v>7.1</v>
      </c>
      <c r="J14" s="11">
        <f t="shared" si="1"/>
        <v>17.75</v>
      </c>
      <c r="K14" s="5">
        <v>0</v>
      </c>
      <c r="L14" s="11">
        <f t="shared" si="2"/>
        <v>0</v>
      </c>
      <c r="M14" s="5">
        <v>70.09</v>
      </c>
      <c r="N14" s="11">
        <f t="shared" si="3"/>
        <v>18.019688971322584</v>
      </c>
      <c r="O14" s="11">
        <f t="shared" si="4"/>
        <v>45.818708579165715</v>
      </c>
      <c r="P14" s="9"/>
    </row>
    <row r="15" spans="1:19" ht="15.75" x14ac:dyDescent="0.25">
      <c r="A15" s="13">
        <v>19</v>
      </c>
      <c r="B15" s="13">
        <v>11</v>
      </c>
      <c r="C15" s="15">
        <v>36</v>
      </c>
      <c r="D15" s="15">
        <v>7</v>
      </c>
      <c r="E15" s="15" t="s">
        <v>58</v>
      </c>
      <c r="F15" s="5" t="s">
        <v>59</v>
      </c>
      <c r="G15" s="14">
        <v>19</v>
      </c>
      <c r="H15" s="11">
        <f t="shared" si="0"/>
        <v>9.3137254901960791</v>
      </c>
      <c r="I15" s="12">
        <v>8.1</v>
      </c>
      <c r="J15" s="11">
        <f t="shared" si="1"/>
        <v>20.25</v>
      </c>
      <c r="K15" s="10">
        <v>0</v>
      </c>
      <c r="L15" s="11">
        <f t="shared" si="2"/>
        <v>0</v>
      </c>
      <c r="M15" s="10">
        <v>78.03</v>
      </c>
      <c r="N15" s="11">
        <f t="shared" si="3"/>
        <v>16.186082276047674</v>
      </c>
      <c r="O15" s="11">
        <f t="shared" si="4"/>
        <v>45.749807766243748</v>
      </c>
      <c r="P15" s="9"/>
    </row>
    <row r="16" spans="1:19" ht="15.75" x14ac:dyDescent="0.25">
      <c r="A16" s="13">
        <v>20</v>
      </c>
      <c r="B16" s="13">
        <v>12</v>
      </c>
      <c r="C16" s="15">
        <v>46</v>
      </c>
      <c r="D16" s="15">
        <v>8</v>
      </c>
      <c r="E16" s="15" t="s">
        <v>88</v>
      </c>
      <c r="F16" s="5" t="s">
        <v>89</v>
      </c>
      <c r="G16" s="25">
        <v>19</v>
      </c>
      <c r="H16" s="11">
        <f t="shared" si="0"/>
        <v>9.3137254901960791</v>
      </c>
      <c r="I16" s="5">
        <v>8.6</v>
      </c>
      <c r="J16" s="11">
        <f t="shared" si="1"/>
        <v>21.5</v>
      </c>
      <c r="K16" s="5">
        <v>0</v>
      </c>
      <c r="L16" s="11">
        <f t="shared" si="2"/>
        <v>0</v>
      </c>
      <c r="M16" s="5">
        <v>88.21</v>
      </c>
      <c r="N16" s="11">
        <f t="shared" si="3"/>
        <v>14.318104523296679</v>
      </c>
      <c r="O16" s="11">
        <f t="shared" si="4"/>
        <v>45.13183001349276</v>
      </c>
      <c r="P16" s="9"/>
    </row>
    <row r="17" spans="1:16" ht="15.75" x14ac:dyDescent="0.25">
      <c r="A17" s="13">
        <v>21</v>
      </c>
      <c r="B17" s="13">
        <v>13</v>
      </c>
      <c r="C17" s="15">
        <v>44</v>
      </c>
      <c r="D17" s="15">
        <v>8</v>
      </c>
      <c r="E17" s="15" t="s">
        <v>86</v>
      </c>
      <c r="F17" s="5" t="s">
        <v>87</v>
      </c>
      <c r="G17" s="25">
        <v>17</v>
      </c>
      <c r="H17" s="11">
        <f t="shared" si="0"/>
        <v>8.3333333333333339</v>
      </c>
      <c r="I17" s="5">
        <v>6.2</v>
      </c>
      <c r="J17" s="11">
        <f t="shared" si="1"/>
        <v>15.5</v>
      </c>
      <c r="K17" s="5">
        <v>0</v>
      </c>
      <c r="L17" s="11">
        <f t="shared" si="2"/>
        <v>0</v>
      </c>
      <c r="M17" s="5">
        <v>60.81</v>
      </c>
      <c r="N17" s="11">
        <f t="shared" si="3"/>
        <v>20.769610261470152</v>
      </c>
      <c r="O17" s="11">
        <f t="shared" si="4"/>
        <v>44.602943594803492</v>
      </c>
      <c r="P17" s="9"/>
    </row>
    <row r="18" spans="1:16" ht="15.75" x14ac:dyDescent="0.25">
      <c r="A18" s="13">
        <v>22</v>
      </c>
      <c r="B18" s="13">
        <v>14</v>
      </c>
      <c r="C18" s="15">
        <v>36</v>
      </c>
      <c r="D18" s="15">
        <v>8</v>
      </c>
      <c r="E18" s="15" t="s">
        <v>84</v>
      </c>
      <c r="F18" s="5" t="s">
        <v>85</v>
      </c>
      <c r="G18" s="25">
        <v>15</v>
      </c>
      <c r="H18" s="11">
        <f t="shared" si="0"/>
        <v>7.3529411764705879</v>
      </c>
      <c r="I18" s="5">
        <v>8.9</v>
      </c>
      <c r="J18" s="11">
        <f t="shared" si="1"/>
        <v>22.25</v>
      </c>
      <c r="K18" s="5">
        <v>0</v>
      </c>
      <c r="L18" s="11">
        <f t="shared" si="2"/>
        <v>0</v>
      </c>
      <c r="M18" s="5">
        <v>88.15</v>
      </c>
      <c r="N18" s="11">
        <f t="shared" si="3"/>
        <v>14.327850255246737</v>
      </c>
      <c r="O18" s="11">
        <f t="shared" si="4"/>
        <v>43.930791431717324</v>
      </c>
      <c r="P18" s="9"/>
    </row>
    <row r="19" spans="1:16" ht="15.75" x14ac:dyDescent="0.25">
      <c r="A19" s="13">
        <v>24</v>
      </c>
      <c r="B19" s="13">
        <v>15</v>
      </c>
      <c r="C19" s="15">
        <v>46</v>
      </c>
      <c r="D19" s="15">
        <v>7</v>
      </c>
      <c r="E19" s="15" t="s">
        <v>66</v>
      </c>
      <c r="F19" s="5" t="s">
        <v>67</v>
      </c>
      <c r="G19" s="14">
        <v>10</v>
      </c>
      <c r="H19" s="11">
        <f t="shared" si="0"/>
        <v>4.9019607843137258</v>
      </c>
      <c r="I19" s="10">
        <v>8.5</v>
      </c>
      <c r="J19" s="11">
        <f t="shared" si="1"/>
        <v>21.25</v>
      </c>
      <c r="K19" s="10">
        <v>0</v>
      </c>
      <c r="L19" s="11">
        <f t="shared" si="2"/>
        <v>0</v>
      </c>
      <c r="M19" s="11">
        <v>75.67</v>
      </c>
      <c r="N19" s="11">
        <f t="shared" si="3"/>
        <v>16.690894674243424</v>
      </c>
      <c r="O19" s="11">
        <f t="shared" si="4"/>
        <v>42.842855458557153</v>
      </c>
      <c r="P19" s="9"/>
    </row>
    <row r="20" spans="1:16" ht="15.75" x14ac:dyDescent="0.25">
      <c r="A20" s="13">
        <v>26</v>
      </c>
      <c r="B20" s="13">
        <v>16</v>
      </c>
      <c r="C20" s="15">
        <v>19</v>
      </c>
      <c r="D20" s="15">
        <v>7</v>
      </c>
      <c r="E20" s="15" t="s">
        <v>55</v>
      </c>
      <c r="F20" s="5" t="s">
        <v>54</v>
      </c>
      <c r="G20" s="10">
        <v>14</v>
      </c>
      <c r="H20" s="11">
        <f t="shared" si="0"/>
        <v>6.8627450980392153</v>
      </c>
      <c r="I20" s="12">
        <v>6.9</v>
      </c>
      <c r="J20" s="11">
        <f t="shared" si="1"/>
        <v>17.25</v>
      </c>
      <c r="K20" s="10">
        <v>0</v>
      </c>
      <c r="L20" s="11">
        <f t="shared" si="2"/>
        <v>0</v>
      </c>
      <c r="M20" s="11">
        <v>79.73</v>
      </c>
      <c r="N20" s="11">
        <f t="shared" si="3"/>
        <v>15.840963250972029</v>
      </c>
      <c r="O20" s="11">
        <f t="shared" si="4"/>
        <v>39.953708349011244</v>
      </c>
      <c r="P20" s="15"/>
    </row>
    <row r="21" spans="1:16" ht="15.75" x14ac:dyDescent="0.25">
      <c r="A21" s="13">
        <v>27</v>
      </c>
      <c r="B21" s="13">
        <v>17</v>
      </c>
      <c r="C21" s="15">
        <v>50</v>
      </c>
      <c r="D21" s="15">
        <v>7</v>
      </c>
      <c r="E21" s="15" t="s">
        <v>68</v>
      </c>
      <c r="F21" s="5" t="s">
        <v>69</v>
      </c>
      <c r="G21" s="10">
        <v>9</v>
      </c>
      <c r="H21" s="11">
        <f t="shared" si="0"/>
        <v>4.4117647058823533</v>
      </c>
      <c r="I21" s="10">
        <v>6.6</v>
      </c>
      <c r="J21" s="11">
        <f t="shared" si="1"/>
        <v>16.5</v>
      </c>
      <c r="K21" s="10">
        <v>0</v>
      </c>
      <c r="L21" s="11">
        <f t="shared" si="2"/>
        <v>0</v>
      </c>
      <c r="M21" s="11">
        <v>69.28</v>
      </c>
      <c r="N21" s="11">
        <f t="shared" si="3"/>
        <v>18.230369515011546</v>
      </c>
      <c r="O21" s="11">
        <f t="shared" si="4"/>
        <v>39.142134220893901</v>
      </c>
      <c r="P21" s="15"/>
    </row>
    <row r="22" spans="1:16" ht="15.75" x14ac:dyDescent="0.25">
      <c r="A22" s="13">
        <v>28</v>
      </c>
      <c r="B22" s="13">
        <v>18</v>
      </c>
      <c r="C22" s="15">
        <v>50</v>
      </c>
      <c r="D22" s="15">
        <v>7</v>
      </c>
      <c r="E22" s="15" t="s">
        <v>70</v>
      </c>
      <c r="F22" s="5" t="s">
        <v>71</v>
      </c>
      <c r="G22" s="10">
        <v>20</v>
      </c>
      <c r="H22" s="11">
        <f t="shared" si="0"/>
        <v>9.8039215686274517</v>
      </c>
      <c r="I22" s="12">
        <v>5.4</v>
      </c>
      <c r="J22" s="11">
        <f t="shared" si="1"/>
        <v>13.5</v>
      </c>
      <c r="K22" s="12">
        <v>0</v>
      </c>
      <c r="L22" s="11">
        <f t="shared" si="2"/>
        <v>0</v>
      </c>
      <c r="M22" s="11">
        <v>84.6</v>
      </c>
      <c r="N22" s="11">
        <f t="shared" si="3"/>
        <v>14.929078014184398</v>
      </c>
      <c r="O22" s="11">
        <f t="shared" si="4"/>
        <v>38.23299958281185</v>
      </c>
      <c r="P22" s="15"/>
    </row>
    <row r="23" spans="1:16" ht="15.75" x14ac:dyDescent="0.25">
      <c r="A23" s="13">
        <v>31</v>
      </c>
      <c r="B23" s="13">
        <v>19</v>
      </c>
      <c r="C23" s="15">
        <v>3</v>
      </c>
      <c r="D23" s="15">
        <v>7</v>
      </c>
      <c r="E23" s="15" t="s">
        <v>50</v>
      </c>
      <c r="F23" s="5" t="s">
        <v>51</v>
      </c>
      <c r="G23" s="10">
        <v>11</v>
      </c>
      <c r="H23" s="11">
        <f t="shared" si="0"/>
        <v>5.3921568627450984</v>
      </c>
      <c r="I23" s="12">
        <v>8</v>
      </c>
      <c r="J23" s="11">
        <f t="shared" si="1"/>
        <v>20</v>
      </c>
      <c r="K23" s="10">
        <v>0</v>
      </c>
      <c r="L23" s="11">
        <f t="shared" si="2"/>
        <v>0</v>
      </c>
      <c r="M23" s="11">
        <v>98.58</v>
      </c>
      <c r="N23" s="11">
        <f t="shared" si="3"/>
        <v>12.8119293974437</v>
      </c>
      <c r="O23" s="11">
        <f t="shared" si="4"/>
        <v>38.204086260188795</v>
      </c>
      <c r="P23" s="15"/>
    </row>
    <row r="24" spans="1:16" ht="15.75" x14ac:dyDescent="0.25">
      <c r="A24" s="13">
        <v>33</v>
      </c>
      <c r="B24" s="13">
        <v>20</v>
      </c>
      <c r="C24" s="15">
        <v>7</v>
      </c>
      <c r="D24" s="15">
        <v>8</v>
      </c>
      <c r="E24" s="15" t="s">
        <v>81</v>
      </c>
      <c r="F24" s="5" t="s">
        <v>82</v>
      </c>
      <c r="G24" s="5">
        <v>12</v>
      </c>
      <c r="H24" s="11">
        <f t="shared" si="0"/>
        <v>5.882352941176471</v>
      </c>
      <c r="I24" s="5">
        <v>7.8</v>
      </c>
      <c r="J24" s="11">
        <f t="shared" si="1"/>
        <v>19.5</v>
      </c>
      <c r="K24" s="5">
        <v>0</v>
      </c>
      <c r="L24" s="11">
        <f t="shared" si="2"/>
        <v>0</v>
      </c>
      <c r="M24" s="5">
        <v>111.77</v>
      </c>
      <c r="N24" s="11">
        <f t="shared" si="3"/>
        <v>11.299991053055383</v>
      </c>
      <c r="O24" s="11">
        <f t="shared" si="4"/>
        <v>36.682343994231857</v>
      </c>
      <c r="P24" s="15"/>
    </row>
    <row r="25" spans="1:16" ht="15.75" x14ac:dyDescent="0.25">
      <c r="A25" s="13">
        <v>34</v>
      </c>
      <c r="B25" s="13">
        <v>21</v>
      </c>
      <c r="C25" s="15">
        <v>45</v>
      </c>
      <c r="D25" s="15">
        <v>7</v>
      </c>
      <c r="E25" s="15" t="s">
        <v>62</v>
      </c>
      <c r="F25" s="5" t="s">
        <v>63</v>
      </c>
      <c r="G25" s="10">
        <v>11</v>
      </c>
      <c r="H25" s="11">
        <f t="shared" si="0"/>
        <v>5.3921568627450984</v>
      </c>
      <c r="I25" s="12">
        <v>7.8</v>
      </c>
      <c r="J25" s="11">
        <f t="shared" si="1"/>
        <v>19.5</v>
      </c>
      <c r="K25" s="12">
        <v>0</v>
      </c>
      <c r="L25" s="11">
        <f t="shared" si="2"/>
        <v>0</v>
      </c>
      <c r="M25" s="12">
        <v>127.27</v>
      </c>
      <c r="N25" s="11">
        <f t="shared" si="3"/>
        <v>9.9237840810874527</v>
      </c>
      <c r="O25" s="11">
        <f t="shared" si="4"/>
        <v>34.815940943832551</v>
      </c>
      <c r="P25" s="15"/>
    </row>
    <row r="26" spans="1:16" ht="15.75" x14ac:dyDescent="0.25">
      <c r="A26" s="13">
        <v>35</v>
      </c>
      <c r="B26" s="13">
        <v>22</v>
      </c>
      <c r="C26" s="15">
        <v>22</v>
      </c>
      <c r="D26" s="15">
        <v>6</v>
      </c>
      <c r="E26" s="15" t="s">
        <v>48</v>
      </c>
      <c r="F26" s="5" t="s">
        <v>49</v>
      </c>
      <c r="G26" s="10">
        <v>2.5</v>
      </c>
      <c r="H26" s="11">
        <f t="shared" si="0"/>
        <v>1.2254901960784315</v>
      </c>
      <c r="I26" s="10">
        <v>7.6</v>
      </c>
      <c r="J26" s="11">
        <f t="shared" si="1"/>
        <v>19</v>
      </c>
      <c r="K26" s="10">
        <v>0</v>
      </c>
      <c r="L26" s="11">
        <f t="shared" si="2"/>
        <v>0</v>
      </c>
      <c r="M26" s="11">
        <v>113.1</v>
      </c>
      <c r="N26" s="11">
        <f t="shared" si="3"/>
        <v>11.167108753315651</v>
      </c>
      <c r="O26" s="11">
        <f t="shared" si="4"/>
        <v>31.392598949394085</v>
      </c>
      <c r="P26" s="15"/>
    </row>
    <row r="27" spans="1:16" ht="15.75" x14ac:dyDescent="0.25">
      <c r="A27" s="13">
        <v>37</v>
      </c>
      <c r="B27" s="13">
        <v>23</v>
      </c>
      <c r="C27" s="15">
        <v>45</v>
      </c>
      <c r="D27" s="15">
        <v>7</v>
      </c>
      <c r="E27" s="15" t="s">
        <v>64</v>
      </c>
      <c r="F27" s="5" t="s">
        <v>65</v>
      </c>
      <c r="G27" s="10">
        <v>21.5</v>
      </c>
      <c r="H27" s="11">
        <f t="shared" si="0"/>
        <v>10.53921568627451</v>
      </c>
      <c r="I27" s="12">
        <v>0</v>
      </c>
      <c r="J27" s="11">
        <f t="shared" si="1"/>
        <v>0</v>
      </c>
      <c r="K27" s="12">
        <v>0</v>
      </c>
      <c r="L27" s="11">
        <f t="shared" si="2"/>
        <v>0</v>
      </c>
      <c r="M27" s="11">
        <v>71.739999999999995</v>
      </c>
      <c r="N27" s="11">
        <f t="shared" si="3"/>
        <v>17.605241148592139</v>
      </c>
      <c r="O27" s="11">
        <f t="shared" si="4"/>
        <v>28.144456834866649</v>
      </c>
      <c r="P27" s="15"/>
    </row>
    <row r="28" spans="1:16" x14ac:dyDescent="0.2">
      <c r="D28" s="2"/>
    </row>
    <row r="29" spans="1:16" x14ac:dyDescent="0.2">
      <c r="D29" s="2"/>
    </row>
    <row r="30" spans="1:16" x14ac:dyDescent="0.2">
      <c r="D30" s="2"/>
    </row>
    <row r="31" spans="1:16" x14ac:dyDescent="0.2">
      <c r="D31" s="2"/>
    </row>
    <row r="32" spans="1:16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  <row r="38" spans="4:4" x14ac:dyDescent="0.2">
      <c r="D38" s="2"/>
    </row>
    <row r="39" spans="4:4" x14ac:dyDescent="0.2">
      <c r="D39" s="2"/>
    </row>
    <row r="40" spans="4:4" x14ac:dyDescent="0.2">
      <c r="D40" s="2"/>
    </row>
    <row r="41" spans="4:4" x14ac:dyDescent="0.2">
      <c r="D41" s="2"/>
    </row>
    <row r="42" spans="4:4" x14ac:dyDescent="0.2">
      <c r="D42" s="2"/>
    </row>
    <row r="43" spans="4:4" x14ac:dyDescent="0.2">
      <c r="D43" s="2"/>
    </row>
    <row r="44" spans="4:4" x14ac:dyDescent="0.2">
      <c r="D44" s="2"/>
    </row>
    <row r="45" spans="4:4" x14ac:dyDescent="0.2">
      <c r="D45" s="2"/>
    </row>
    <row r="46" spans="4:4" x14ac:dyDescent="0.2">
      <c r="D46" s="2"/>
    </row>
    <row r="47" spans="4:4" x14ac:dyDescent="0.2">
      <c r="D47" s="2"/>
    </row>
    <row r="48" spans="4:4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  <row r="64" spans="4:4" x14ac:dyDescent="0.2">
      <c r="D64" s="2"/>
    </row>
    <row r="65" spans="4:4" x14ac:dyDescent="0.2">
      <c r="D65" s="2"/>
    </row>
    <row r="66" spans="4:4" x14ac:dyDescent="0.2">
      <c r="D66" s="2"/>
    </row>
    <row r="67" spans="4:4" x14ac:dyDescent="0.2">
      <c r="D67" s="2"/>
    </row>
    <row r="68" spans="4:4" x14ac:dyDescent="0.2">
      <c r="D68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  <row r="73" spans="4:4" x14ac:dyDescent="0.2">
      <c r="D73" s="2"/>
    </row>
    <row r="74" spans="4:4" x14ac:dyDescent="0.2">
      <c r="D74" s="2"/>
    </row>
    <row r="75" spans="4:4" x14ac:dyDescent="0.2">
      <c r="D75" s="2"/>
    </row>
    <row r="76" spans="4:4" x14ac:dyDescent="0.2">
      <c r="D76" s="2"/>
    </row>
    <row r="77" spans="4:4" x14ac:dyDescent="0.2">
      <c r="D77" s="2"/>
    </row>
    <row r="78" spans="4:4" x14ac:dyDescent="0.2">
      <c r="D78" s="2"/>
    </row>
    <row r="79" spans="4:4" x14ac:dyDescent="0.2">
      <c r="D79" s="2"/>
    </row>
    <row r="80" spans="4:4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6" spans="4:4" x14ac:dyDescent="0.2">
      <c r="D246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  <row r="275" spans="4:4" x14ac:dyDescent="0.2">
      <c r="D275" s="2"/>
    </row>
    <row r="276" spans="4:4" x14ac:dyDescent="0.2">
      <c r="D276" s="2"/>
    </row>
    <row r="277" spans="4:4" x14ac:dyDescent="0.2">
      <c r="D277" s="2"/>
    </row>
    <row r="278" spans="4:4" x14ac:dyDescent="0.2">
      <c r="D278" s="2"/>
    </row>
    <row r="279" spans="4:4" x14ac:dyDescent="0.2">
      <c r="D279" s="2"/>
    </row>
    <row r="280" spans="4:4" x14ac:dyDescent="0.2">
      <c r="D280" s="2"/>
    </row>
    <row r="281" spans="4:4" x14ac:dyDescent="0.2">
      <c r="D281" s="2"/>
    </row>
    <row r="282" spans="4:4" x14ac:dyDescent="0.2">
      <c r="D282" s="2"/>
    </row>
    <row r="283" spans="4:4" x14ac:dyDescent="0.2">
      <c r="D283" s="2"/>
    </row>
    <row r="284" spans="4:4" x14ac:dyDescent="0.2">
      <c r="D284" s="2"/>
    </row>
    <row r="285" spans="4:4" x14ac:dyDescent="0.2">
      <c r="D285" s="2"/>
    </row>
    <row r="286" spans="4:4" x14ac:dyDescent="0.2">
      <c r="D286" s="2"/>
    </row>
    <row r="287" spans="4:4" x14ac:dyDescent="0.2">
      <c r="D287" s="2"/>
    </row>
    <row r="288" spans="4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8" spans="4:4" x14ac:dyDescent="0.2">
      <c r="D298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3" spans="4:4" x14ac:dyDescent="0.2">
      <c r="D303" s="2"/>
    </row>
    <row r="304" spans="4:4" x14ac:dyDescent="0.2">
      <c r="D304" s="2"/>
    </row>
    <row r="305" spans="4:4" x14ac:dyDescent="0.2">
      <c r="D305" s="2"/>
    </row>
    <row r="306" spans="4:4" x14ac:dyDescent="0.2">
      <c r="D306" s="2"/>
    </row>
  </sheetData>
  <sortState ref="C5:O27">
    <sortCondition descending="1" ref="O5"/>
  </sortState>
  <mergeCells count="12">
    <mergeCell ref="K3:L3"/>
    <mergeCell ref="O3:O4"/>
    <mergeCell ref="P3:P4"/>
    <mergeCell ref="A1:P2"/>
    <mergeCell ref="A3:A4"/>
    <mergeCell ref="C3:C4"/>
    <mergeCell ref="D3:D4"/>
    <mergeCell ref="E3:E4"/>
    <mergeCell ref="F3:F4"/>
    <mergeCell ref="G3:H3"/>
    <mergeCell ref="I3:J3"/>
    <mergeCell ref="M3:N3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0"/>
  <sheetViews>
    <sheetView topLeftCell="B1" zoomScaleNormal="100" workbookViewId="0">
      <pane ySplit="4" topLeftCell="A5" activePane="bottomLeft" state="frozen"/>
      <selection activeCell="B1" sqref="B1"/>
      <selection pane="bottomLeft" activeCell="G5" sqref="G5:O21"/>
    </sheetView>
  </sheetViews>
  <sheetFormatPr defaultRowHeight="12.75" x14ac:dyDescent="0.2"/>
  <cols>
    <col min="1" max="1" width="12" hidden="1" customWidth="1"/>
    <col min="2" max="2" width="8.42578125" customWidth="1"/>
    <col min="3" max="3" width="7.42578125" customWidth="1"/>
    <col min="4" max="4" width="9.7109375" style="1" customWidth="1"/>
    <col min="5" max="5" width="35.140625" customWidth="1"/>
    <col min="6" max="6" width="14.140625" style="6" customWidth="1"/>
    <col min="7" max="7" width="8.85546875" style="6" customWidth="1"/>
    <col min="8" max="8" width="7.42578125" customWidth="1"/>
    <col min="9" max="9" width="10.42578125" customWidth="1"/>
    <col min="10" max="10" width="12.140625" customWidth="1"/>
    <col min="11" max="11" width="9.85546875" style="6" customWidth="1"/>
    <col min="12" max="12" width="8.7109375" customWidth="1"/>
    <col min="13" max="13" width="11.28515625" style="6" customWidth="1"/>
    <col min="14" max="14" width="9.5703125" customWidth="1"/>
    <col min="15" max="15" width="9.28515625" customWidth="1"/>
    <col min="16" max="16" width="12.140625" style="4" customWidth="1"/>
    <col min="17" max="17" width="9.140625" style="4"/>
  </cols>
  <sheetData>
    <row r="1" spans="1:19" x14ac:dyDescent="0.2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4" t="s">
        <v>7</v>
      </c>
      <c r="R1" t="s">
        <v>8</v>
      </c>
      <c r="S1" t="s">
        <v>47</v>
      </c>
    </row>
    <row r="2" spans="1:19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">
        <f>MAX(I5:I31)</f>
        <v>9.1999999999999993</v>
      </c>
      <c r="R2">
        <f>MIN(K5:K31)</f>
        <v>0</v>
      </c>
      <c r="S2" s="3">
        <f>MIN(M5:M17)</f>
        <v>59.47</v>
      </c>
    </row>
    <row r="3" spans="1:19" ht="64.5" customHeight="1" x14ac:dyDescent="0.25">
      <c r="A3" s="34" t="s">
        <v>9</v>
      </c>
      <c r="B3" s="22"/>
      <c r="C3" s="36" t="s">
        <v>17</v>
      </c>
      <c r="D3" s="37" t="s">
        <v>5</v>
      </c>
      <c r="E3" s="36" t="s">
        <v>0</v>
      </c>
      <c r="F3" s="39" t="s">
        <v>6</v>
      </c>
      <c r="G3" s="28" t="s">
        <v>215</v>
      </c>
      <c r="H3" s="28"/>
      <c r="I3" s="28" t="s">
        <v>216</v>
      </c>
      <c r="J3" s="28"/>
      <c r="K3" s="28" t="s">
        <v>222</v>
      </c>
      <c r="L3" s="28"/>
      <c r="M3" s="29" t="s">
        <v>220</v>
      </c>
      <c r="N3" s="41"/>
      <c r="O3" s="29" t="s">
        <v>2</v>
      </c>
      <c r="P3" s="28" t="s">
        <v>3</v>
      </c>
    </row>
    <row r="4" spans="1:19" ht="29.25" customHeight="1" x14ac:dyDescent="0.25">
      <c r="A4" s="35"/>
      <c r="B4" s="23" t="s">
        <v>223</v>
      </c>
      <c r="C4" s="31"/>
      <c r="D4" s="38"/>
      <c r="E4" s="31"/>
      <c r="F4" s="40"/>
      <c r="G4" s="20" t="s">
        <v>1</v>
      </c>
      <c r="H4" s="18" t="s">
        <v>4</v>
      </c>
      <c r="I4" s="17" t="s">
        <v>1</v>
      </c>
      <c r="J4" s="18" t="s">
        <v>4</v>
      </c>
      <c r="K4" s="19" t="s">
        <v>1</v>
      </c>
      <c r="L4" s="18" t="s">
        <v>4</v>
      </c>
      <c r="M4" s="21" t="s">
        <v>1</v>
      </c>
      <c r="N4" s="18" t="s">
        <v>4</v>
      </c>
      <c r="O4" s="30"/>
      <c r="P4" s="31"/>
    </row>
    <row r="5" spans="1:19" ht="15.75" customHeight="1" x14ac:dyDescent="0.25">
      <c r="A5" s="13">
        <v>2</v>
      </c>
      <c r="B5" s="13">
        <v>1</v>
      </c>
      <c r="C5" s="15">
        <v>24</v>
      </c>
      <c r="D5" s="15">
        <v>8</v>
      </c>
      <c r="E5" s="15" t="s">
        <v>35</v>
      </c>
      <c r="F5" s="5" t="s">
        <v>164</v>
      </c>
      <c r="G5" s="14">
        <v>19</v>
      </c>
      <c r="H5" s="11">
        <f t="shared" ref="H5:H21" si="0">25*G5/51</f>
        <v>9.3137254901960791</v>
      </c>
      <c r="I5" s="12">
        <v>9.1999999999999993</v>
      </c>
      <c r="J5" s="11">
        <f t="shared" ref="J5:J21" si="1">25*I5/10</f>
        <v>22.999999999999996</v>
      </c>
      <c r="K5" s="10">
        <v>0</v>
      </c>
      <c r="L5" s="11">
        <f t="shared" ref="L5:L21" si="2">25*K5/20</f>
        <v>0</v>
      </c>
      <c r="M5" s="11">
        <v>65.52</v>
      </c>
      <c r="N5" s="11">
        <f t="shared" ref="N5:N21" si="3">25*$S$2/M5</f>
        <v>22.691544566544568</v>
      </c>
      <c r="O5" s="11">
        <f t="shared" ref="O5:O21" si="4">L5+J5+H5+N5</f>
        <v>55.005270056740642</v>
      </c>
      <c r="P5" s="9"/>
    </row>
    <row r="6" spans="1:19" ht="15.75" customHeight="1" x14ac:dyDescent="0.25">
      <c r="A6" s="13">
        <v>3</v>
      </c>
      <c r="B6" s="13">
        <v>2</v>
      </c>
      <c r="C6" s="15">
        <v>5</v>
      </c>
      <c r="D6" s="15">
        <v>7</v>
      </c>
      <c r="E6" s="15" t="s">
        <v>146</v>
      </c>
      <c r="F6" s="5" t="s">
        <v>147</v>
      </c>
      <c r="G6" s="14">
        <v>14.5</v>
      </c>
      <c r="H6" s="11">
        <f t="shared" si="0"/>
        <v>7.1078431372549016</v>
      </c>
      <c r="I6" s="12">
        <v>8.3000000000000007</v>
      </c>
      <c r="J6" s="11">
        <f t="shared" si="1"/>
        <v>20.750000000000004</v>
      </c>
      <c r="K6" s="10">
        <v>0</v>
      </c>
      <c r="L6" s="11">
        <f t="shared" si="2"/>
        <v>0</v>
      </c>
      <c r="M6" s="11">
        <v>59.47</v>
      </c>
      <c r="N6" s="11">
        <f t="shared" si="3"/>
        <v>25</v>
      </c>
      <c r="O6" s="11">
        <f t="shared" si="4"/>
        <v>52.857843137254903</v>
      </c>
      <c r="P6" s="9"/>
    </row>
    <row r="7" spans="1:19" ht="15.75" customHeight="1" x14ac:dyDescent="0.25">
      <c r="A7" s="13">
        <v>4</v>
      </c>
      <c r="B7" s="13">
        <v>3</v>
      </c>
      <c r="C7" s="15">
        <v>5</v>
      </c>
      <c r="D7" s="15">
        <v>7</v>
      </c>
      <c r="E7" s="15" t="s">
        <v>144</v>
      </c>
      <c r="F7" s="5" t="s">
        <v>145</v>
      </c>
      <c r="G7" s="14">
        <v>23.5</v>
      </c>
      <c r="H7" s="11">
        <f t="shared" si="0"/>
        <v>11.519607843137255</v>
      </c>
      <c r="I7" s="12">
        <v>8.6</v>
      </c>
      <c r="J7" s="11">
        <f t="shared" si="1"/>
        <v>21.5</v>
      </c>
      <c r="K7" s="12">
        <v>0</v>
      </c>
      <c r="L7" s="11">
        <f t="shared" si="2"/>
        <v>0</v>
      </c>
      <c r="M7" s="11">
        <v>75.59</v>
      </c>
      <c r="N7" s="11">
        <f t="shared" si="3"/>
        <v>19.668606958592406</v>
      </c>
      <c r="O7" s="11">
        <f t="shared" si="4"/>
        <v>52.688214801729657</v>
      </c>
      <c r="P7" s="9"/>
    </row>
    <row r="8" spans="1:19" ht="15.75" customHeight="1" x14ac:dyDescent="0.25">
      <c r="A8" s="13">
        <v>6</v>
      </c>
      <c r="B8" s="13">
        <v>4</v>
      </c>
      <c r="C8" s="15">
        <v>14</v>
      </c>
      <c r="D8" s="15">
        <v>8</v>
      </c>
      <c r="E8" s="15" t="s">
        <v>32</v>
      </c>
      <c r="F8" s="5" t="s">
        <v>163</v>
      </c>
      <c r="G8" s="14">
        <v>24.5</v>
      </c>
      <c r="H8" s="11">
        <f t="shared" si="0"/>
        <v>12.009803921568627</v>
      </c>
      <c r="I8" s="12">
        <v>6.2</v>
      </c>
      <c r="J8" s="11">
        <f t="shared" si="1"/>
        <v>15.5</v>
      </c>
      <c r="K8" s="12">
        <v>3</v>
      </c>
      <c r="L8" s="11">
        <f t="shared" si="2"/>
        <v>3.75</v>
      </c>
      <c r="M8" s="11">
        <v>69.78</v>
      </c>
      <c r="N8" s="11">
        <f t="shared" si="3"/>
        <v>21.306248208655774</v>
      </c>
      <c r="O8" s="11">
        <f t="shared" si="4"/>
        <v>52.566052130224399</v>
      </c>
      <c r="P8" s="9"/>
    </row>
    <row r="9" spans="1:19" ht="15.75" customHeight="1" x14ac:dyDescent="0.25">
      <c r="A9" s="13">
        <v>8</v>
      </c>
      <c r="B9" s="13">
        <v>5</v>
      </c>
      <c r="C9" s="15">
        <v>13</v>
      </c>
      <c r="D9" s="15">
        <v>6</v>
      </c>
      <c r="E9" s="15" t="s">
        <v>208</v>
      </c>
      <c r="F9" s="5" t="s">
        <v>209</v>
      </c>
      <c r="G9" s="25">
        <v>22.5</v>
      </c>
      <c r="H9" s="11">
        <f t="shared" si="0"/>
        <v>11.029411764705882</v>
      </c>
      <c r="I9" s="5">
        <v>7.8</v>
      </c>
      <c r="J9" s="11">
        <f t="shared" si="1"/>
        <v>19.5</v>
      </c>
      <c r="K9" s="5">
        <v>0</v>
      </c>
      <c r="L9" s="11">
        <f t="shared" si="2"/>
        <v>0</v>
      </c>
      <c r="M9" s="5">
        <v>69.010000000000005</v>
      </c>
      <c r="N9" s="11">
        <f t="shared" si="3"/>
        <v>21.543979133458919</v>
      </c>
      <c r="O9" s="11">
        <f t="shared" si="4"/>
        <v>52.073390898164803</v>
      </c>
      <c r="P9" s="9"/>
    </row>
    <row r="10" spans="1:19" ht="15.75" customHeight="1" x14ac:dyDescent="0.25">
      <c r="A10" s="13">
        <v>10</v>
      </c>
      <c r="B10" s="13">
        <v>6</v>
      </c>
      <c r="C10" s="15">
        <v>36</v>
      </c>
      <c r="D10" s="15">
        <v>6</v>
      </c>
      <c r="E10" s="15" t="s">
        <v>142</v>
      </c>
      <c r="F10" s="5" t="s">
        <v>143</v>
      </c>
      <c r="G10" s="14">
        <v>15</v>
      </c>
      <c r="H10" s="11">
        <f t="shared" si="0"/>
        <v>7.3529411764705879</v>
      </c>
      <c r="I10" s="10">
        <v>7.3</v>
      </c>
      <c r="J10" s="11">
        <f t="shared" si="1"/>
        <v>18.25</v>
      </c>
      <c r="K10" s="10">
        <v>0</v>
      </c>
      <c r="L10" s="11">
        <f t="shared" si="2"/>
        <v>0</v>
      </c>
      <c r="M10" s="11">
        <v>75.16</v>
      </c>
      <c r="N10" s="11">
        <f t="shared" si="3"/>
        <v>19.781133581692391</v>
      </c>
      <c r="O10" s="11">
        <f t="shared" si="4"/>
        <v>45.384074758162981</v>
      </c>
      <c r="P10" s="9"/>
    </row>
    <row r="11" spans="1:19" ht="15.75" customHeight="1" x14ac:dyDescent="0.25">
      <c r="A11" s="13">
        <v>11</v>
      </c>
      <c r="B11" s="13">
        <v>7</v>
      </c>
      <c r="C11" s="15">
        <v>51</v>
      </c>
      <c r="D11" s="15">
        <v>8</v>
      </c>
      <c r="E11" s="15" t="s">
        <v>167</v>
      </c>
      <c r="F11" s="5" t="s">
        <v>168</v>
      </c>
      <c r="G11" s="25">
        <v>16</v>
      </c>
      <c r="H11" s="11">
        <f t="shared" si="0"/>
        <v>7.8431372549019605</v>
      </c>
      <c r="I11" s="5">
        <v>7.5</v>
      </c>
      <c r="J11" s="11">
        <f t="shared" si="1"/>
        <v>18.75</v>
      </c>
      <c r="K11" s="5">
        <v>0</v>
      </c>
      <c r="L11" s="11">
        <f t="shared" si="2"/>
        <v>0</v>
      </c>
      <c r="M11" s="5">
        <v>80.39</v>
      </c>
      <c r="N11" s="11">
        <f t="shared" si="3"/>
        <v>18.494215698469958</v>
      </c>
      <c r="O11" s="11">
        <f t="shared" si="4"/>
        <v>45.087352953371919</v>
      </c>
      <c r="P11" s="9"/>
    </row>
    <row r="12" spans="1:19" ht="15.75" customHeight="1" x14ac:dyDescent="0.25">
      <c r="A12" s="13">
        <v>12</v>
      </c>
      <c r="B12" s="13">
        <v>8</v>
      </c>
      <c r="C12" s="15">
        <v>10</v>
      </c>
      <c r="D12" s="15">
        <v>8</v>
      </c>
      <c r="E12" s="15" t="s">
        <v>31</v>
      </c>
      <c r="F12" s="5" t="s">
        <v>162</v>
      </c>
      <c r="G12" s="14">
        <v>16</v>
      </c>
      <c r="H12" s="11">
        <f t="shared" si="0"/>
        <v>7.8431372549019605</v>
      </c>
      <c r="I12" s="10">
        <v>4.3</v>
      </c>
      <c r="J12" s="11">
        <f t="shared" si="1"/>
        <v>10.75</v>
      </c>
      <c r="K12" s="10">
        <v>0</v>
      </c>
      <c r="L12" s="11">
        <f t="shared" si="2"/>
        <v>0</v>
      </c>
      <c r="M12" s="11">
        <v>67.849999999999994</v>
      </c>
      <c r="N12" s="11">
        <f t="shared" si="3"/>
        <v>21.912306558585115</v>
      </c>
      <c r="O12" s="11">
        <f t="shared" si="4"/>
        <v>40.505443813487076</v>
      </c>
      <c r="P12" s="9"/>
    </row>
    <row r="13" spans="1:19" ht="15.75" customHeight="1" x14ac:dyDescent="0.25">
      <c r="A13" s="13">
        <v>13</v>
      </c>
      <c r="B13" s="13">
        <v>9</v>
      </c>
      <c r="C13" s="5" t="s">
        <v>74</v>
      </c>
      <c r="D13" s="15">
        <v>8</v>
      </c>
      <c r="E13" s="15" t="s">
        <v>169</v>
      </c>
      <c r="F13" s="5" t="s">
        <v>170</v>
      </c>
      <c r="G13" s="25">
        <v>21.5</v>
      </c>
      <c r="H13" s="11">
        <f t="shared" si="0"/>
        <v>10.53921568627451</v>
      </c>
      <c r="I13" s="5">
        <v>2</v>
      </c>
      <c r="J13" s="11">
        <f t="shared" si="1"/>
        <v>5</v>
      </c>
      <c r="K13" s="5">
        <v>0</v>
      </c>
      <c r="L13" s="11">
        <f t="shared" si="2"/>
        <v>0</v>
      </c>
      <c r="M13" s="5">
        <v>71.47</v>
      </c>
      <c r="N13" s="11">
        <f t="shared" si="3"/>
        <v>20.802434587938997</v>
      </c>
      <c r="O13" s="11">
        <f t="shared" si="4"/>
        <v>36.341650274213507</v>
      </c>
      <c r="P13" s="9"/>
    </row>
    <row r="14" spans="1:19" ht="15.75" customHeight="1" x14ac:dyDescent="0.25">
      <c r="A14" s="13">
        <v>14</v>
      </c>
      <c r="B14" s="13">
        <v>10</v>
      </c>
      <c r="C14" s="15">
        <v>48</v>
      </c>
      <c r="D14" s="15">
        <v>7</v>
      </c>
      <c r="E14" s="15" t="s">
        <v>150</v>
      </c>
      <c r="F14" s="5" t="s">
        <v>151</v>
      </c>
      <c r="G14" s="14">
        <v>15.5</v>
      </c>
      <c r="H14" s="11">
        <f t="shared" si="0"/>
        <v>7.5980392156862742</v>
      </c>
      <c r="I14" s="12">
        <v>2.8</v>
      </c>
      <c r="J14" s="11">
        <f t="shared" si="1"/>
        <v>7</v>
      </c>
      <c r="K14" s="10">
        <v>0</v>
      </c>
      <c r="L14" s="11">
        <f t="shared" si="2"/>
        <v>0</v>
      </c>
      <c r="M14" s="11">
        <v>70.3</v>
      </c>
      <c r="N14" s="11">
        <f t="shared" si="3"/>
        <v>21.148648648648649</v>
      </c>
      <c r="O14" s="11">
        <f t="shared" si="4"/>
        <v>35.746687864334923</v>
      </c>
      <c r="P14" s="9"/>
    </row>
    <row r="15" spans="1:19" ht="15.75" x14ac:dyDescent="0.25">
      <c r="A15" s="13">
        <v>17</v>
      </c>
      <c r="B15" s="13">
        <v>11</v>
      </c>
      <c r="C15" s="15">
        <v>50</v>
      </c>
      <c r="D15" s="15">
        <v>8</v>
      </c>
      <c r="E15" s="15" t="s">
        <v>165</v>
      </c>
      <c r="F15" s="5" t="s">
        <v>166</v>
      </c>
      <c r="G15" s="25">
        <v>19</v>
      </c>
      <c r="H15" s="11">
        <f t="shared" si="0"/>
        <v>9.3137254901960791</v>
      </c>
      <c r="I15" s="5">
        <v>2</v>
      </c>
      <c r="J15" s="11">
        <f t="shared" si="1"/>
        <v>5</v>
      </c>
      <c r="K15" s="5">
        <v>0</v>
      </c>
      <c r="L15" s="11">
        <f t="shared" si="2"/>
        <v>0</v>
      </c>
      <c r="M15" s="5">
        <v>73.73</v>
      </c>
      <c r="N15" s="11">
        <f t="shared" si="3"/>
        <v>20.164790451647903</v>
      </c>
      <c r="O15" s="11">
        <f t="shared" si="4"/>
        <v>34.47851594184398</v>
      </c>
      <c r="P15" s="9"/>
    </row>
    <row r="16" spans="1:19" ht="15.75" x14ac:dyDescent="0.25">
      <c r="A16" s="13">
        <v>18</v>
      </c>
      <c r="B16" s="13">
        <v>12</v>
      </c>
      <c r="C16" s="15">
        <v>50</v>
      </c>
      <c r="D16" s="15">
        <v>7</v>
      </c>
      <c r="E16" s="15" t="s">
        <v>154</v>
      </c>
      <c r="F16" s="5" t="s">
        <v>155</v>
      </c>
      <c r="G16" s="14">
        <v>19</v>
      </c>
      <c r="H16" s="11">
        <f t="shared" si="0"/>
        <v>9.3137254901960791</v>
      </c>
      <c r="I16" s="12">
        <v>2.5</v>
      </c>
      <c r="J16" s="11">
        <f t="shared" si="1"/>
        <v>6.25</v>
      </c>
      <c r="K16" s="10">
        <v>3</v>
      </c>
      <c r="L16" s="11">
        <f t="shared" si="2"/>
        <v>3.75</v>
      </c>
      <c r="M16" s="11">
        <v>101.97</v>
      </c>
      <c r="N16" s="11">
        <f t="shared" si="3"/>
        <v>14.580268706482299</v>
      </c>
      <c r="O16" s="11">
        <f t="shared" si="4"/>
        <v>33.893994196678378</v>
      </c>
      <c r="P16" s="9"/>
    </row>
    <row r="17" spans="1:19" ht="15.75" x14ac:dyDescent="0.25">
      <c r="A17" s="13">
        <v>22</v>
      </c>
      <c r="B17" s="13">
        <v>13</v>
      </c>
      <c r="C17" s="15">
        <v>50</v>
      </c>
      <c r="D17" s="15">
        <v>7</v>
      </c>
      <c r="E17" s="15" t="s">
        <v>152</v>
      </c>
      <c r="F17" s="5" t="s">
        <v>153</v>
      </c>
      <c r="G17" s="14">
        <v>20</v>
      </c>
      <c r="H17" s="11">
        <f t="shared" si="0"/>
        <v>9.8039215686274517</v>
      </c>
      <c r="I17" s="10">
        <v>1</v>
      </c>
      <c r="J17" s="11">
        <f t="shared" si="1"/>
        <v>2.5</v>
      </c>
      <c r="K17" s="10">
        <v>0</v>
      </c>
      <c r="L17" s="11">
        <f t="shared" si="2"/>
        <v>0</v>
      </c>
      <c r="M17" s="11">
        <v>87.93</v>
      </c>
      <c r="N17" s="11">
        <f t="shared" si="3"/>
        <v>16.908336176504037</v>
      </c>
      <c r="O17" s="11">
        <f t="shared" si="4"/>
        <v>29.212257745131488</v>
      </c>
      <c r="P17" s="9"/>
    </row>
    <row r="18" spans="1:19" ht="15.75" x14ac:dyDescent="0.25">
      <c r="A18" s="13">
        <v>25</v>
      </c>
      <c r="B18" s="13">
        <v>14</v>
      </c>
      <c r="C18" s="15">
        <v>3</v>
      </c>
      <c r="D18" s="15">
        <v>8</v>
      </c>
      <c r="E18" s="15" t="s">
        <v>158</v>
      </c>
      <c r="F18" s="5" t="s">
        <v>159</v>
      </c>
      <c r="G18" s="10">
        <v>14</v>
      </c>
      <c r="H18" s="11">
        <f t="shared" si="0"/>
        <v>6.8627450980392153</v>
      </c>
      <c r="I18" s="12">
        <v>0</v>
      </c>
      <c r="J18" s="11">
        <f t="shared" si="1"/>
        <v>0</v>
      </c>
      <c r="K18" s="10">
        <v>4</v>
      </c>
      <c r="L18" s="11">
        <f t="shared" si="2"/>
        <v>5</v>
      </c>
      <c r="M18" s="10">
        <v>92.9</v>
      </c>
      <c r="N18" s="11">
        <f t="shared" si="3"/>
        <v>16.003767491926801</v>
      </c>
      <c r="O18" s="11">
        <f t="shared" si="4"/>
        <v>27.866512589966018</v>
      </c>
      <c r="P18" s="15"/>
    </row>
    <row r="19" spans="1:19" ht="15.75" x14ac:dyDescent="0.25">
      <c r="A19" s="13">
        <v>26</v>
      </c>
      <c r="B19" s="13">
        <v>15</v>
      </c>
      <c r="C19" s="5" t="s">
        <v>74</v>
      </c>
      <c r="D19" s="15">
        <v>7</v>
      </c>
      <c r="E19" s="15" t="s">
        <v>156</v>
      </c>
      <c r="F19" s="5" t="s">
        <v>157</v>
      </c>
      <c r="G19" s="10">
        <v>15.5</v>
      </c>
      <c r="H19" s="11">
        <f t="shared" si="0"/>
        <v>7.5980392156862742</v>
      </c>
      <c r="I19" s="12">
        <v>1</v>
      </c>
      <c r="J19" s="11">
        <f t="shared" si="1"/>
        <v>2.5</v>
      </c>
      <c r="K19" s="10">
        <v>0</v>
      </c>
      <c r="L19" s="11">
        <f t="shared" si="2"/>
        <v>0</v>
      </c>
      <c r="M19" s="11">
        <v>84.1</v>
      </c>
      <c r="N19" s="11">
        <f t="shared" si="3"/>
        <v>17.678359096313912</v>
      </c>
      <c r="O19" s="11">
        <f t="shared" si="4"/>
        <v>27.776398312000186</v>
      </c>
      <c r="P19" s="15"/>
    </row>
    <row r="20" spans="1:19" ht="15.75" x14ac:dyDescent="0.25">
      <c r="A20" s="13">
        <v>27</v>
      </c>
      <c r="B20" s="13">
        <v>16</v>
      </c>
      <c r="C20" s="15">
        <v>3</v>
      </c>
      <c r="D20" s="15">
        <v>8</v>
      </c>
      <c r="E20" s="15" t="s">
        <v>160</v>
      </c>
      <c r="F20" s="5" t="s">
        <v>161</v>
      </c>
      <c r="G20" s="10">
        <v>14.5</v>
      </c>
      <c r="H20" s="11">
        <f t="shared" si="0"/>
        <v>7.1078431372549016</v>
      </c>
      <c r="I20" s="12">
        <v>0</v>
      </c>
      <c r="J20" s="11">
        <f t="shared" si="1"/>
        <v>0</v>
      </c>
      <c r="K20" s="10">
        <v>6</v>
      </c>
      <c r="L20" s="11">
        <f t="shared" si="2"/>
        <v>7.5</v>
      </c>
      <c r="M20" s="11">
        <v>113.73</v>
      </c>
      <c r="N20" s="11">
        <f t="shared" si="3"/>
        <v>13.072628154400773</v>
      </c>
      <c r="O20" s="11">
        <f t="shared" si="4"/>
        <v>27.680471291655675</v>
      </c>
      <c r="P20" s="15"/>
    </row>
    <row r="21" spans="1:19" ht="15.75" x14ac:dyDescent="0.25">
      <c r="A21" s="13">
        <v>28</v>
      </c>
      <c r="B21" s="13">
        <v>17</v>
      </c>
      <c r="C21" s="15">
        <v>30</v>
      </c>
      <c r="D21" s="15">
        <v>7</v>
      </c>
      <c r="E21" s="15" t="s">
        <v>148</v>
      </c>
      <c r="F21" s="5" t="s">
        <v>149</v>
      </c>
      <c r="G21" s="10">
        <v>11</v>
      </c>
      <c r="H21" s="11">
        <f t="shared" si="0"/>
        <v>5.3921568627450984</v>
      </c>
      <c r="I21" s="12">
        <v>0</v>
      </c>
      <c r="J21" s="11">
        <f t="shared" si="1"/>
        <v>0</v>
      </c>
      <c r="K21" s="10">
        <v>0</v>
      </c>
      <c r="L21" s="11">
        <f t="shared" si="2"/>
        <v>0</v>
      </c>
      <c r="M21" s="11">
        <v>107.16</v>
      </c>
      <c r="N21" s="11">
        <f t="shared" si="3"/>
        <v>13.874113475177305</v>
      </c>
      <c r="O21" s="11">
        <f t="shared" si="4"/>
        <v>19.266270337922403</v>
      </c>
      <c r="P21" s="15"/>
    </row>
    <row r="22" spans="1:19" s="4" customFormat="1" x14ac:dyDescent="0.2">
      <c r="A22"/>
      <c r="B22"/>
      <c r="C22"/>
      <c r="D22" s="2"/>
      <c r="E22"/>
      <c r="F22" s="6"/>
      <c r="G22" s="6"/>
      <c r="H22"/>
      <c r="I22"/>
      <c r="J22"/>
      <c r="K22" s="6"/>
      <c r="L22"/>
      <c r="M22" s="6"/>
      <c r="N22"/>
      <c r="O22"/>
      <c r="R22"/>
      <c r="S22"/>
    </row>
    <row r="23" spans="1:19" s="4" customFormat="1" x14ac:dyDescent="0.2">
      <c r="A23"/>
      <c r="B23"/>
      <c r="C23"/>
      <c r="D23" s="2"/>
      <c r="E23"/>
      <c r="F23" s="6"/>
      <c r="G23" s="6"/>
      <c r="H23"/>
      <c r="I23"/>
      <c r="J23"/>
      <c r="K23" s="6"/>
      <c r="L23"/>
      <c r="M23" s="6"/>
      <c r="N23"/>
      <c r="O23"/>
      <c r="R23"/>
      <c r="S23"/>
    </row>
    <row r="24" spans="1:19" s="4" customFormat="1" x14ac:dyDescent="0.2">
      <c r="A24"/>
      <c r="B24"/>
      <c r="C24"/>
      <c r="D24" s="2"/>
      <c r="E24"/>
      <c r="F24" s="6"/>
      <c r="G24" s="6"/>
      <c r="H24"/>
      <c r="I24"/>
      <c r="J24"/>
      <c r="K24" s="6"/>
      <c r="L24"/>
      <c r="M24" s="6"/>
      <c r="N24"/>
      <c r="O24"/>
      <c r="R24"/>
      <c r="S24"/>
    </row>
    <row r="25" spans="1:19" s="4" customFormat="1" x14ac:dyDescent="0.2">
      <c r="A25"/>
      <c r="B25"/>
      <c r="C25"/>
      <c r="D25" s="2"/>
      <c r="E25"/>
      <c r="F25" s="6"/>
      <c r="G25" s="6"/>
      <c r="H25"/>
      <c r="I25"/>
      <c r="J25"/>
      <c r="K25" s="6"/>
      <c r="L25"/>
      <c r="M25" s="6"/>
      <c r="N25"/>
      <c r="O25"/>
      <c r="R25"/>
      <c r="S25"/>
    </row>
    <row r="26" spans="1:19" x14ac:dyDescent="0.2">
      <c r="D26" s="2"/>
    </row>
    <row r="27" spans="1:19" x14ac:dyDescent="0.2">
      <c r="D27" s="2"/>
    </row>
    <row r="28" spans="1:19" x14ac:dyDescent="0.2">
      <c r="D28" s="2"/>
    </row>
    <row r="29" spans="1:19" x14ac:dyDescent="0.2">
      <c r="D29" s="2"/>
    </row>
    <row r="30" spans="1:19" x14ac:dyDescent="0.2">
      <c r="D30" s="2"/>
    </row>
    <row r="31" spans="1:19" x14ac:dyDescent="0.2">
      <c r="D31" s="2"/>
    </row>
    <row r="32" spans="1:19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  <row r="38" spans="4:4" x14ac:dyDescent="0.2">
      <c r="D38" s="2"/>
    </row>
    <row r="39" spans="4:4" x14ac:dyDescent="0.2">
      <c r="D39" s="2"/>
    </row>
    <row r="40" spans="4:4" x14ac:dyDescent="0.2">
      <c r="D40" s="2"/>
    </row>
    <row r="41" spans="4:4" x14ac:dyDescent="0.2">
      <c r="D41" s="2"/>
    </row>
    <row r="42" spans="4:4" x14ac:dyDescent="0.2">
      <c r="D42" s="2"/>
    </row>
    <row r="43" spans="4:4" x14ac:dyDescent="0.2">
      <c r="D43" s="2"/>
    </row>
    <row r="44" spans="4:4" x14ac:dyDescent="0.2">
      <c r="D44" s="2"/>
    </row>
    <row r="45" spans="4:4" x14ac:dyDescent="0.2">
      <c r="D45" s="2"/>
    </row>
    <row r="46" spans="4:4" x14ac:dyDescent="0.2">
      <c r="D46" s="2"/>
    </row>
    <row r="47" spans="4:4" x14ac:dyDescent="0.2">
      <c r="D47" s="2"/>
    </row>
    <row r="48" spans="4:4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  <row r="64" spans="4:4" x14ac:dyDescent="0.2">
      <c r="D64" s="2"/>
    </row>
    <row r="65" spans="4:4" x14ac:dyDescent="0.2">
      <c r="D65" s="2"/>
    </row>
    <row r="66" spans="4:4" x14ac:dyDescent="0.2">
      <c r="D66" s="2"/>
    </row>
    <row r="67" spans="4:4" x14ac:dyDescent="0.2">
      <c r="D67" s="2"/>
    </row>
    <row r="68" spans="4:4" x14ac:dyDescent="0.2">
      <c r="D68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  <row r="73" spans="4:4" x14ac:dyDescent="0.2">
      <c r="D73" s="2"/>
    </row>
    <row r="74" spans="4:4" x14ac:dyDescent="0.2">
      <c r="D74" s="2"/>
    </row>
    <row r="75" spans="4:4" x14ac:dyDescent="0.2">
      <c r="D75" s="2"/>
    </row>
    <row r="76" spans="4:4" x14ac:dyDescent="0.2">
      <c r="D76" s="2"/>
    </row>
    <row r="77" spans="4:4" x14ac:dyDescent="0.2">
      <c r="D77" s="2"/>
    </row>
    <row r="78" spans="4:4" x14ac:dyDescent="0.2">
      <c r="D78" s="2"/>
    </row>
    <row r="79" spans="4:4" x14ac:dyDescent="0.2">
      <c r="D79" s="2"/>
    </row>
    <row r="80" spans="4:4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6" spans="4:4" x14ac:dyDescent="0.2">
      <c r="D246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  <row r="275" spans="4:4" x14ac:dyDescent="0.2">
      <c r="D275" s="2"/>
    </row>
    <row r="276" spans="4:4" x14ac:dyDescent="0.2">
      <c r="D276" s="2"/>
    </row>
    <row r="277" spans="4:4" x14ac:dyDescent="0.2">
      <c r="D277" s="2"/>
    </row>
    <row r="278" spans="4:4" x14ac:dyDescent="0.2">
      <c r="D278" s="2"/>
    </row>
    <row r="279" spans="4:4" x14ac:dyDescent="0.2">
      <c r="D279" s="2"/>
    </row>
    <row r="280" spans="4:4" x14ac:dyDescent="0.2">
      <c r="D280" s="2"/>
    </row>
    <row r="281" spans="4:4" x14ac:dyDescent="0.2">
      <c r="D281" s="2"/>
    </row>
    <row r="282" spans="4:4" x14ac:dyDescent="0.2">
      <c r="D282" s="2"/>
    </row>
    <row r="283" spans="4:4" x14ac:dyDescent="0.2">
      <c r="D283" s="2"/>
    </row>
    <row r="284" spans="4:4" x14ac:dyDescent="0.2">
      <c r="D284" s="2"/>
    </row>
    <row r="285" spans="4:4" x14ac:dyDescent="0.2">
      <c r="D285" s="2"/>
    </row>
    <row r="286" spans="4:4" x14ac:dyDescent="0.2">
      <c r="D286" s="2"/>
    </row>
    <row r="287" spans="4:4" x14ac:dyDescent="0.2">
      <c r="D287" s="2"/>
    </row>
    <row r="288" spans="4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8" spans="4:4" x14ac:dyDescent="0.2">
      <c r="D298" s="2"/>
    </row>
    <row r="299" spans="4:4" x14ac:dyDescent="0.2">
      <c r="D299" s="2"/>
    </row>
    <row r="300" spans="4:4" x14ac:dyDescent="0.2">
      <c r="D300" s="2"/>
    </row>
  </sheetData>
  <sortState ref="C5:O21">
    <sortCondition descending="1" ref="O5"/>
  </sortState>
  <mergeCells count="12">
    <mergeCell ref="O3:O4"/>
    <mergeCell ref="P3:P4"/>
    <mergeCell ref="A1:P2"/>
    <mergeCell ref="A3:A4"/>
    <mergeCell ref="C3:C4"/>
    <mergeCell ref="D3:D4"/>
    <mergeCell ref="E3:E4"/>
    <mergeCell ref="F3:F4"/>
    <mergeCell ref="G3:H3"/>
    <mergeCell ref="I3:J3"/>
    <mergeCell ref="K3:L3"/>
    <mergeCell ref="M3:N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1"/>
  <sheetViews>
    <sheetView zoomScale="85" zoomScaleNormal="85" workbookViewId="0">
      <pane ySplit="4" topLeftCell="A20" activePane="bottomLeft" state="frozen"/>
      <selection activeCell="B1" sqref="B1"/>
      <selection pane="bottomLeft" activeCell="E13" sqref="E13"/>
    </sheetView>
  </sheetViews>
  <sheetFormatPr defaultRowHeight="12.75" x14ac:dyDescent="0.2"/>
  <cols>
    <col min="1" max="1" width="12" customWidth="1"/>
    <col min="2" max="2" width="7.42578125" customWidth="1"/>
    <col min="3" max="3" width="9.7109375" style="1" customWidth="1"/>
    <col min="4" max="4" width="39.85546875" customWidth="1"/>
    <col min="5" max="5" width="14.7109375" style="6" customWidth="1"/>
    <col min="6" max="6" width="10.140625" customWidth="1"/>
    <col min="7" max="7" width="13" customWidth="1"/>
    <col min="8" max="8" width="10" customWidth="1"/>
    <col min="9" max="9" width="15.140625" customWidth="1"/>
    <col min="10" max="10" width="10.7109375" customWidth="1"/>
    <col min="11" max="11" width="10.85546875" customWidth="1"/>
    <col min="12" max="12" width="10.140625" style="6" customWidth="1"/>
    <col min="13" max="13" width="10.5703125" customWidth="1"/>
    <col min="14" max="14" width="13.5703125" customWidth="1"/>
    <col min="15" max="15" width="13.42578125" customWidth="1"/>
    <col min="16" max="16" width="17.7109375" customWidth="1"/>
    <col min="17" max="17" width="13.42578125" style="4" customWidth="1"/>
    <col min="18" max="18" width="9.140625" style="4"/>
  </cols>
  <sheetData>
    <row r="1" spans="1:20" x14ac:dyDescent="0.2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" t="s">
        <v>7</v>
      </c>
      <c r="S1" t="s">
        <v>217</v>
      </c>
      <c r="T1" t="s">
        <v>221</v>
      </c>
    </row>
    <row r="2" spans="1:20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>
        <f>MIN(L5:L52)</f>
        <v>46.9</v>
      </c>
      <c r="T2" s="3">
        <f>MIN(N5:N21)</f>
        <v>56.98</v>
      </c>
    </row>
    <row r="3" spans="1:20" ht="64.5" customHeight="1" x14ac:dyDescent="0.2">
      <c r="A3" s="34" t="s">
        <v>9</v>
      </c>
      <c r="B3" s="36" t="s">
        <v>17</v>
      </c>
      <c r="C3" s="37" t="s">
        <v>5</v>
      </c>
      <c r="D3" s="36" t="s">
        <v>0</v>
      </c>
      <c r="E3" s="39" t="s">
        <v>6</v>
      </c>
      <c r="F3" s="28" t="s">
        <v>215</v>
      </c>
      <c r="G3" s="28"/>
      <c r="H3" s="28" t="s">
        <v>216</v>
      </c>
      <c r="I3" s="28"/>
      <c r="J3" s="29" t="s">
        <v>218</v>
      </c>
      <c r="K3" s="41"/>
      <c r="L3" s="28" t="s">
        <v>219</v>
      </c>
      <c r="M3" s="28"/>
      <c r="N3" s="29" t="s">
        <v>220</v>
      </c>
      <c r="O3" s="41"/>
      <c r="P3" s="29" t="s">
        <v>2</v>
      </c>
      <c r="Q3" s="28" t="s">
        <v>3</v>
      </c>
    </row>
    <row r="4" spans="1:20" ht="29.25" customHeight="1" x14ac:dyDescent="0.2">
      <c r="A4" s="35"/>
      <c r="B4" s="31"/>
      <c r="C4" s="38"/>
      <c r="D4" s="31"/>
      <c r="E4" s="40"/>
      <c r="F4" s="17" t="s">
        <v>1</v>
      </c>
      <c r="G4" s="18" t="s">
        <v>4</v>
      </c>
      <c r="H4" s="17" t="s">
        <v>1</v>
      </c>
      <c r="I4" s="18" t="s">
        <v>4</v>
      </c>
      <c r="J4" s="17" t="s">
        <v>1</v>
      </c>
      <c r="K4" s="18" t="s">
        <v>4</v>
      </c>
      <c r="L4" s="19" t="s">
        <v>1</v>
      </c>
      <c r="M4" s="18" t="s">
        <v>4</v>
      </c>
      <c r="N4" s="17" t="s">
        <v>1</v>
      </c>
      <c r="O4" s="18" t="s">
        <v>4</v>
      </c>
      <c r="P4" s="30"/>
      <c r="Q4" s="31"/>
    </row>
    <row r="5" spans="1:20" ht="15.75" customHeight="1" x14ac:dyDescent="0.25">
      <c r="A5" s="9">
        <v>1</v>
      </c>
      <c r="B5" s="5">
        <v>46</v>
      </c>
      <c r="C5" s="15">
        <v>11</v>
      </c>
      <c r="D5" s="15" t="s">
        <v>45</v>
      </c>
      <c r="E5" s="5" t="s">
        <v>201</v>
      </c>
      <c r="F5" s="10">
        <v>36.5</v>
      </c>
      <c r="G5" s="11">
        <f t="shared" ref="G5:G34" si="0">25*F5/61</f>
        <v>14.959016393442623</v>
      </c>
      <c r="H5" s="10">
        <v>8</v>
      </c>
      <c r="I5" s="11">
        <f t="shared" ref="I5:I34" si="1">25*H5/10</f>
        <v>20</v>
      </c>
      <c r="J5" s="10">
        <v>15</v>
      </c>
      <c r="K5" s="11">
        <f t="shared" ref="K5:K34" si="2">10*J5/24</f>
        <v>6.25</v>
      </c>
      <c r="L5" s="10">
        <v>59.9</v>
      </c>
      <c r="M5" s="11">
        <f t="shared" ref="M5:M34" si="3">15*$S$2/L5</f>
        <v>11.74457429048414</v>
      </c>
      <c r="N5" s="10">
        <v>69.67</v>
      </c>
      <c r="O5" s="11">
        <f t="shared" ref="O5:O34" si="4">25*$T$2/N5</f>
        <v>20.446390124874409</v>
      </c>
      <c r="P5" s="11">
        <f t="shared" ref="P5:P34" si="5">O5+M5+K5+I5+G5</f>
        <v>73.399980808801175</v>
      </c>
      <c r="Q5" s="9"/>
    </row>
    <row r="6" spans="1:20" ht="15.75" customHeight="1" x14ac:dyDescent="0.25">
      <c r="A6" s="9">
        <v>2</v>
      </c>
      <c r="B6" s="5">
        <v>36</v>
      </c>
      <c r="C6" s="15">
        <v>11</v>
      </c>
      <c r="D6" s="15" t="s">
        <v>199</v>
      </c>
      <c r="E6" s="5" t="s">
        <v>200</v>
      </c>
      <c r="F6" s="10">
        <v>42.5</v>
      </c>
      <c r="G6" s="11">
        <f t="shared" si="0"/>
        <v>17.418032786885245</v>
      </c>
      <c r="H6" s="10">
        <v>7.8</v>
      </c>
      <c r="I6" s="11">
        <f t="shared" si="1"/>
        <v>19.5</v>
      </c>
      <c r="J6" s="10">
        <v>4</v>
      </c>
      <c r="K6" s="11">
        <f t="shared" si="2"/>
        <v>1.6666666666666667</v>
      </c>
      <c r="L6" s="10">
        <v>65.8</v>
      </c>
      <c r="M6" s="11">
        <f t="shared" si="3"/>
        <v>10.691489361702128</v>
      </c>
      <c r="N6" s="10">
        <v>65.23</v>
      </c>
      <c r="O6" s="11">
        <f t="shared" si="4"/>
        <v>21.838111298482293</v>
      </c>
      <c r="P6" s="11">
        <f t="shared" si="5"/>
        <v>71.114300113736334</v>
      </c>
      <c r="Q6" s="9"/>
    </row>
    <row r="7" spans="1:20" ht="15.75" customHeight="1" x14ac:dyDescent="0.25">
      <c r="A7" s="9">
        <v>3</v>
      </c>
      <c r="B7" s="5">
        <v>5</v>
      </c>
      <c r="C7" s="15">
        <v>9</v>
      </c>
      <c r="D7" s="15" t="s">
        <v>30</v>
      </c>
      <c r="E7" s="5" t="s">
        <v>172</v>
      </c>
      <c r="F7" s="10">
        <v>17.5</v>
      </c>
      <c r="G7" s="11">
        <f t="shared" si="0"/>
        <v>7.1721311475409832</v>
      </c>
      <c r="H7" s="12">
        <v>8.6</v>
      </c>
      <c r="I7" s="11">
        <f t="shared" si="1"/>
        <v>21.5</v>
      </c>
      <c r="J7" s="11">
        <v>9</v>
      </c>
      <c r="K7" s="11">
        <f t="shared" si="2"/>
        <v>3.75</v>
      </c>
      <c r="L7" s="10">
        <v>46.9</v>
      </c>
      <c r="M7" s="11">
        <f t="shared" si="3"/>
        <v>15</v>
      </c>
      <c r="N7" s="11">
        <v>60.35</v>
      </c>
      <c r="O7" s="11">
        <f t="shared" si="4"/>
        <v>23.603976801988402</v>
      </c>
      <c r="P7" s="11">
        <f t="shared" si="5"/>
        <v>71.02610794952939</v>
      </c>
      <c r="Q7" s="9"/>
    </row>
    <row r="8" spans="1:20" ht="15.75" customHeight="1" x14ac:dyDescent="0.25">
      <c r="A8" s="9">
        <v>4</v>
      </c>
      <c r="B8" s="5">
        <v>51</v>
      </c>
      <c r="C8" s="15">
        <v>11</v>
      </c>
      <c r="D8" s="15" t="s">
        <v>202</v>
      </c>
      <c r="E8" s="5" t="s">
        <v>203</v>
      </c>
      <c r="F8" s="10">
        <v>35</v>
      </c>
      <c r="G8" s="11">
        <f t="shared" si="0"/>
        <v>14.344262295081966</v>
      </c>
      <c r="H8" s="10">
        <v>8.6999999999999993</v>
      </c>
      <c r="I8" s="11">
        <f t="shared" si="1"/>
        <v>21.749999999999996</v>
      </c>
      <c r="J8" s="10">
        <v>6</v>
      </c>
      <c r="K8" s="11">
        <f t="shared" si="2"/>
        <v>2.5</v>
      </c>
      <c r="L8" s="10">
        <v>66.3</v>
      </c>
      <c r="M8" s="11">
        <f t="shared" si="3"/>
        <v>10.610859728506787</v>
      </c>
      <c r="N8" s="10">
        <v>66.290000000000006</v>
      </c>
      <c r="O8" s="11">
        <f t="shared" si="4"/>
        <v>21.488912354804643</v>
      </c>
      <c r="P8" s="11">
        <f t="shared" si="5"/>
        <v>70.694034378393383</v>
      </c>
      <c r="Q8" s="9"/>
    </row>
    <row r="9" spans="1:20" ht="15.75" customHeight="1" x14ac:dyDescent="0.25">
      <c r="A9" s="9">
        <v>5</v>
      </c>
      <c r="B9" s="5">
        <v>13</v>
      </c>
      <c r="C9" s="15">
        <v>9</v>
      </c>
      <c r="D9" s="15" t="s">
        <v>46</v>
      </c>
      <c r="E9" s="5" t="s">
        <v>210</v>
      </c>
      <c r="F9" s="10">
        <v>28</v>
      </c>
      <c r="G9" s="11">
        <f t="shared" si="0"/>
        <v>11.475409836065573</v>
      </c>
      <c r="H9" s="10">
        <v>8.6</v>
      </c>
      <c r="I9" s="11">
        <f t="shared" si="1"/>
        <v>21.5</v>
      </c>
      <c r="J9" s="10">
        <v>3</v>
      </c>
      <c r="K9" s="11">
        <f t="shared" si="2"/>
        <v>1.25</v>
      </c>
      <c r="L9" s="10">
        <v>48.3</v>
      </c>
      <c r="M9" s="11">
        <f t="shared" si="3"/>
        <v>14.565217391304349</v>
      </c>
      <c r="N9" s="10">
        <v>67.650000000000006</v>
      </c>
      <c r="O9" s="11">
        <f t="shared" si="4"/>
        <v>21.056910569105689</v>
      </c>
      <c r="P9" s="11">
        <f t="shared" si="5"/>
        <v>69.847537796475621</v>
      </c>
      <c r="Q9" s="9"/>
    </row>
    <row r="10" spans="1:20" ht="15.75" customHeight="1" x14ac:dyDescent="0.25">
      <c r="A10" s="9">
        <v>6</v>
      </c>
      <c r="B10" s="5">
        <v>15</v>
      </c>
      <c r="C10" s="15">
        <v>9</v>
      </c>
      <c r="D10" s="15" t="s">
        <v>176</v>
      </c>
      <c r="E10" s="5">
        <v>26.062007999999999</v>
      </c>
      <c r="F10" s="10">
        <v>30.5</v>
      </c>
      <c r="G10" s="11">
        <f t="shared" si="0"/>
        <v>12.5</v>
      </c>
      <c r="H10" s="12">
        <v>7.7</v>
      </c>
      <c r="I10" s="11">
        <f t="shared" si="1"/>
        <v>19.25</v>
      </c>
      <c r="J10" s="11">
        <v>3</v>
      </c>
      <c r="K10" s="11">
        <f t="shared" si="2"/>
        <v>1.25</v>
      </c>
      <c r="L10" s="12">
        <v>48.9</v>
      </c>
      <c r="M10" s="11">
        <f t="shared" si="3"/>
        <v>14.386503067484663</v>
      </c>
      <c r="N10" s="11">
        <v>66.59</v>
      </c>
      <c r="O10" s="11">
        <f t="shared" si="4"/>
        <v>21.392100916053462</v>
      </c>
      <c r="P10" s="11">
        <f t="shared" si="5"/>
        <v>68.778603983538119</v>
      </c>
      <c r="Q10" s="9"/>
    </row>
    <row r="11" spans="1:20" ht="15.75" customHeight="1" x14ac:dyDescent="0.25">
      <c r="A11" s="9">
        <v>7</v>
      </c>
      <c r="B11" s="5">
        <v>10</v>
      </c>
      <c r="C11" s="15">
        <v>10</v>
      </c>
      <c r="D11" s="15" t="s">
        <v>185</v>
      </c>
      <c r="E11" s="5" t="s">
        <v>186</v>
      </c>
      <c r="F11" s="10">
        <v>27.5</v>
      </c>
      <c r="G11" s="11">
        <f t="shared" si="0"/>
        <v>11.270491803278688</v>
      </c>
      <c r="H11" s="12">
        <v>6</v>
      </c>
      <c r="I11" s="11">
        <f t="shared" si="1"/>
        <v>15</v>
      </c>
      <c r="J11" s="11">
        <v>12</v>
      </c>
      <c r="K11" s="11">
        <f t="shared" si="2"/>
        <v>5</v>
      </c>
      <c r="L11" s="10">
        <v>52</v>
      </c>
      <c r="M11" s="11">
        <f t="shared" si="3"/>
        <v>13.528846153846153</v>
      </c>
      <c r="N11" s="11">
        <v>59.89</v>
      </c>
      <c r="O11" s="11">
        <f t="shared" si="4"/>
        <v>23.785273000500919</v>
      </c>
      <c r="P11" s="11">
        <f t="shared" si="5"/>
        <v>68.584610957625756</v>
      </c>
      <c r="Q11" s="9"/>
    </row>
    <row r="12" spans="1:20" ht="15.75" x14ac:dyDescent="0.25">
      <c r="A12" s="9">
        <v>8</v>
      </c>
      <c r="B12" s="5">
        <v>21</v>
      </c>
      <c r="C12" s="15">
        <v>10</v>
      </c>
      <c r="D12" s="15" t="s">
        <v>189</v>
      </c>
      <c r="E12" s="5" t="s">
        <v>190</v>
      </c>
      <c r="F12" s="10">
        <v>29</v>
      </c>
      <c r="G12" s="11">
        <f t="shared" si="0"/>
        <v>11.885245901639344</v>
      </c>
      <c r="H12" s="12">
        <v>7.4</v>
      </c>
      <c r="I12" s="11">
        <f t="shared" si="1"/>
        <v>18.5</v>
      </c>
      <c r="J12" s="11">
        <v>9</v>
      </c>
      <c r="K12" s="11">
        <f t="shared" si="2"/>
        <v>3.75</v>
      </c>
      <c r="L12" s="10">
        <v>55.6</v>
      </c>
      <c r="M12" s="11">
        <f t="shared" si="3"/>
        <v>12.652877697841726</v>
      </c>
      <c r="N12" s="11">
        <v>68.349999999999994</v>
      </c>
      <c r="O12" s="11">
        <f t="shared" si="4"/>
        <v>20.841258229700074</v>
      </c>
      <c r="P12" s="11">
        <f t="shared" si="5"/>
        <v>67.629381829181142</v>
      </c>
      <c r="Q12" s="9"/>
    </row>
    <row r="13" spans="1:20" ht="15.75" x14ac:dyDescent="0.25">
      <c r="A13" s="9">
        <v>9</v>
      </c>
      <c r="B13" s="5">
        <v>5</v>
      </c>
      <c r="C13" s="15">
        <v>11</v>
      </c>
      <c r="D13" s="15" t="s">
        <v>194</v>
      </c>
      <c r="E13" s="5" t="s">
        <v>195</v>
      </c>
      <c r="F13" s="10">
        <v>27.5</v>
      </c>
      <c r="G13" s="11">
        <f t="shared" si="0"/>
        <v>11.270491803278688</v>
      </c>
      <c r="H13" s="12">
        <v>7.5</v>
      </c>
      <c r="I13" s="11">
        <f t="shared" si="1"/>
        <v>18.75</v>
      </c>
      <c r="J13" s="11">
        <v>3</v>
      </c>
      <c r="K13" s="11">
        <f t="shared" si="2"/>
        <v>1.25</v>
      </c>
      <c r="L13" s="12">
        <v>47.8</v>
      </c>
      <c r="M13" s="11">
        <f t="shared" si="3"/>
        <v>14.717573221757323</v>
      </c>
      <c r="N13" s="11">
        <v>69.59</v>
      </c>
      <c r="O13" s="11">
        <f t="shared" si="4"/>
        <v>20.469895099870669</v>
      </c>
      <c r="P13" s="11">
        <f t="shared" si="5"/>
        <v>66.457960124906677</v>
      </c>
      <c r="Q13" s="9"/>
    </row>
    <row r="14" spans="1:20" ht="15.75" x14ac:dyDescent="0.25">
      <c r="A14" s="9">
        <v>10</v>
      </c>
      <c r="B14" s="5">
        <v>12</v>
      </c>
      <c r="C14" s="15">
        <v>11</v>
      </c>
      <c r="D14" s="15" t="s">
        <v>43</v>
      </c>
      <c r="E14" s="5" t="s">
        <v>196</v>
      </c>
      <c r="F14" s="10">
        <v>27</v>
      </c>
      <c r="G14" s="11">
        <f t="shared" si="0"/>
        <v>11.065573770491802</v>
      </c>
      <c r="H14" s="10">
        <v>8.9</v>
      </c>
      <c r="I14" s="11">
        <f t="shared" si="1"/>
        <v>22.25</v>
      </c>
      <c r="J14" s="10">
        <v>6</v>
      </c>
      <c r="K14" s="11">
        <f t="shared" si="2"/>
        <v>2.5</v>
      </c>
      <c r="L14" s="10">
        <v>52.8</v>
      </c>
      <c r="M14" s="11">
        <f t="shared" si="3"/>
        <v>13.323863636363637</v>
      </c>
      <c r="N14" s="10">
        <v>84.87</v>
      </c>
      <c r="O14" s="11">
        <f t="shared" si="4"/>
        <v>16.784493931895838</v>
      </c>
      <c r="P14" s="11">
        <f t="shared" si="5"/>
        <v>65.923931338751288</v>
      </c>
      <c r="Q14" s="9"/>
    </row>
    <row r="15" spans="1:20" ht="15.75" x14ac:dyDescent="0.25">
      <c r="A15" s="9">
        <v>11</v>
      </c>
      <c r="B15" s="5">
        <v>17</v>
      </c>
      <c r="C15" s="15">
        <v>10</v>
      </c>
      <c r="D15" s="15" t="s">
        <v>187</v>
      </c>
      <c r="E15" s="5" t="s">
        <v>188</v>
      </c>
      <c r="F15" s="10">
        <v>25.5</v>
      </c>
      <c r="G15" s="11">
        <f t="shared" si="0"/>
        <v>10.450819672131148</v>
      </c>
      <c r="H15" s="12">
        <v>8.1</v>
      </c>
      <c r="I15" s="11">
        <f t="shared" si="1"/>
        <v>20.25</v>
      </c>
      <c r="J15" s="11">
        <v>6</v>
      </c>
      <c r="K15" s="11">
        <f t="shared" si="2"/>
        <v>2.5</v>
      </c>
      <c r="L15" s="10">
        <v>85.9</v>
      </c>
      <c r="M15" s="11">
        <f t="shared" si="3"/>
        <v>8.1897555296856801</v>
      </c>
      <c r="N15" s="11">
        <v>59.61</v>
      </c>
      <c r="O15" s="11">
        <f t="shared" si="4"/>
        <v>23.896997148129508</v>
      </c>
      <c r="P15" s="11">
        <f t="shared" si="5"/>
        <v>65.287572349946331</v>
      </c>
      <c r="Q15" s="9"/>
    </row>
    <row r="16" spans="1:20" ht="15.75" x14ac:dyDescent="0.25">
      <c r="A16" s="9">
        <v>12</v>
      </c>
      <c r="B16" s="5">
        <v>18</v>
      </c>
      <c r="C16" s="15">
        <v>11</v>
      </c>
      <c r="D16" s="15" t="s">
        <v>197</v>
      </c>
      <c r="E16" s="5" t="s">
        <v>198</v>
      </c>
      <c r="F16" s="10">
        <v>35</v>
      </c>
      <c r="G16" s="11">
        <f t="shared" si="0"/>
        <v>14.344262295081966</v>
      </c>
      <c r="H16" s="10">
        <v>8.6999999999999993</v>
      </c>
      <c r="I16" s="11">
        <f t="shared" si="1"/>
        <v>21.749999999999996</v>
      </c>
      <c r="J16" s="10">
        <v>0</v>
      </c>
      <c r="K16" s="11">
        <f t="shared" si="2"/>
        <v>0</v>
      </c>
      <c r="L16" s="10">
        <v>70.3</v>
      </c>
      <c r="M16" s="11">
        <f t="shared" si="3"/>
        <v>10.007112375533428</v>
      </c>
      <c r="N16" s="10">
        <v>75.77</v>
      </c>
      <c r="O16" s="11">
        <f t="shared" si="4"/>
        <v>18.800316748053319</v>
      </c>
      <c r="P16" s="11">
        <f t="shared" si="5"/>
        <v>64.901691418668705</v>
      </c>
      <c r="Q16" s="9"/>
    </row>
    <row r="17" spans="1:17" ht="15.75" x14ac:dyDescent="0.25">
      <c r="A17" s="9">
        <v>13</v>
      </c>
      <c r="B17" s="5">
        <v>23</v>
      </c>
      <c r="C17" s="15">
        <v>11</v>
      </c>
      <c r="D17" s="15" t="s">
        <v>44</v>
      </c>
      <c r="E17" s="16">
        <v>38820</v>
      </c>
      <c r="F17" s="10">
        <v>24</v>
      </c>
      <c r="G17" s="11">
        <f t="shared" si="0"/>
        <v>9.8360655737704921</v>
      </c>
      <c r="H17" s="10">
        <v>7.6</v>
      </c>
      <c r="I17" s="11">
        <f t="shared" si="1"/>
        <v>19</v>
      </c>
      <c r="J17" s="10">
        <v>6</v>
      </c>
      <c r="K17" s="11">
        <f t="shared" si="2"/>
        <v>2.5</v>
      </c>
      <c r="L17" s="10">
        <v>99</v>
      </c>
      <c r="M17" s="11">
        <f t="shared" si="3"/>
        <v>7.1060606060606064</v>
      </c>
      <c r="N17" s="10">
        <v>56.98</v>
      </c>
      <c r="O17" s="11">
        <f t="shared" si="4"/>
        <v>25</v>
      </c>
      <c r="P17" s="11">
        <f t="shared" si="5"/>
        <v>63.442126179831099</v>
      </c>
      <c r="Q17" s="9"/>
    </row>
    <row r="18" spans="1:17" ht="15.75" x14ac:dyDescent="0.25">
      <c r="A18" s="9">
        <v>14</v>
      </c>
      <c r="B18" s="5">
        <v>13</v>
      </c>
      <c r="C18" s="15">
        <v>9</v>
      </c>
      <c r="D18" s="15" t="s">
        <v>211</v>
      </c>
      <c r="E18" s="5" t="s">
        <v>212</v>
      </c>
      <c r="F18" s="10">
        <v>23.5</v>
      </c>
      <c r="G18" s="11">
        <f t="shared" si="0"/>
        <v>9.6311475409836067</v>
      </c>
      <c r="H18" s="10">
        <v>9.3000000000000007</v>
      </c>
      <c r="I18" s="11">
        <f t="shared" si="1"/>
        <v>23.250000000000004</v>
      </c>
      <c r="J18" s="10">
        <v>6</v>
      </c>
      <c r="K18" s="11">
        <f t="shared" si="2"/>
        <v>2.5</v>
      </c>
      <c r="L18" s="10">
        <v>60.7</v>
      </c>
      <c r="M18" s="11">
        <f t="shared" si="3"/>
        <v>11.589785831960461</v>
      </c>
      <c r="N18" s="10">
        <v>98.23</v>
      </c>
      <c r="O18" s="11">
        <f t="shared" si="4"/>
        <v>14.501679731243</v>
      </c>
      <c r="P18" s="11">
        <f t="shared" si="5"/>
        <v>61.472613104187069</v>
      </c>
      <c r="Q18" s="9"/>
    </row>
    <row r="19" spans="1:17" ht="15.75" x14ac:dyDescent="0.25">
      <c r="A19" s="9">
        <v>15</v>
      </c>
      <c r="B19" s="5">
        <v>4</v>
      </c>
      <c r="C19" s="15">
        <v>9</v>
      </c>
      <c r="D19" s="15" t="s">
        <v>29</v>
      </c>
      <c r="E19" s="5" t="s">
        <v>171</v>
      </c>
      <c r="F19" s="10">
        <v>24.5</v>
      </c>
      <c r="G19" s="11">
        <f t="shared" si="0"/>
        <v>10.040983606557377</v>
      </c>
      <c r="H19" s="12">
        <v>8.1999999999999993</v>
      </c>
      <c r="I19" s="11">
        <f t="shared" si="1"/>
        <v>20.499999999999996</v>
      </c>
      <c r="J19" s="11">
        <v>9</v>
      </c>
      <c r="K19" s="11">
        <f t="shared" si="2"/>
        <v>3.75</v>
      </c>
      <c r="L19" s="10">
        <v>121.1</v>
      </c>
      <c r="M19" s="11">
        <f t="shared" si="3"/>
        <v>5.8092485549132951</v>
      </c>
      <c r="N19" s="11">
        <v>67.47</v>
      </c>
      <c r="O19" s="11">
        <f t="shared" si="4"/>
        <v>21.113087298058396</v>
      </c>
      <c r="P19" s="11">
        <f t="shared" si="5"/>
        <v>61.21331945952906</v>
      </c>
      <c r="Q19" s="9"/>
    </row>
    <row r="20" spans="1:17" ht="15.75" x14ac:dyDescent="0.25">
      <c r="A20" s="9">
        <v>16</v>
      </c>
      <c r="B20" s="5">
        <v>7</v>
      </c>
      <c r="C20" s="15">
        <v>10</v>
      </c>
      <c r="D20" s="15" t="s">
        <v>183</v>
      </c>
      <c r="E20" s="5" t="s">
        <v>184</v>
      </c>
      <c r="F20" s="10">
        <v>31.5</v>
      </c>
      <c r="G20" s="11">
        <f t="shared" si="0"/>
        <v>12.909836065573771</v>
      </c>
      <c r="H20" s="12">
        <v>3</v>
      </c>
      <c r="I20" s="11">
        <f t="shared" si="1"/>
        <v>7.5</v>
      </c>
      <c r="J20" s="11">
        <v>16</v>
      </c>
      <c r="K20" s="11">
        <f t="shared" si="2"/>
        <v>6.666666666666667</v>
      </c>
      <c r="L20" s="10">
        <v>57.1</v>
      </c>
      <c r="M20" s="11">
        <f t="shared" si="3"/>
        <v>12.320490367775832</v>
      </c>
      <c r="N20" s="11">
        <v>73.73</v>
      </c>
      <c r="O20" s="11">
        <f t="shared" si="4"/>
        <v>19.320493693204934</v>
      </c>
      <c r="P20" s="11">
        <f t="shared" si="5"/>
        <v>58.717486793221205</v>
      </c>
      <c r="Q20" s="9"/>
    </row>
    <row r="21" spans="1:17" ht="15.75" x14ac:dyDescent="0.25">
      <c r="A21" s="9">
        <v>17</v>
      </c>
      <c r="B21" s="5">
        <v>23</v>
      </c>
      <c r="C21" s="15">
        <v>9</v>
      </c>
      <c r="D21" s="15" t="s">
        <v>34</v>
      </c>
      <c r="E21" s="16">
        <v>39716</v>
      </c>
      <c r="F21" s="10">
        <v>20.5</v>
      </c>
      <c r="G21" s="11">
        <f t="shared" si="0"/>
        <v>8.4016393442622945</v>
      </c>
      <c r="H21" s="10">
        <v>8.1</v>
      </c>
      <c r="I21" s="11">
        <f t="shared" si="1"/>
        <v>20.25</v>
      </c>
      <c r="J21" s="10">
        <v>0</v>
      </c>
      <c r="K21" s="11">
        <f t="shared" si="2"/>
        <v>0</v>
      </c>
      <c r="L21" s="10">
        <v>77.2</v>
      </c>
      <c r="M21" s="11">
        <f t="shared" si="3"/>
        <v>9.1126943005181342</v>
      </c>
      <c r="N21" s="10">
        <v>68.03</v>
      </c>
      <c r="O21" s="11">
        <f t="shared" si="4"/>
        <v>20.939291489048948</v>
      </c>
      <c r="P21" s="11">
        <f t="shared" si="5"/>
        <v>58.703625133829377</v>
      </c>
      <c r="Q21" s="9"/>
    </row>
    <row r="22" spans="1:17" ht="15.75" customHeight="1" x14ac:dyDescent="0.25">
      <c r="A22" s="9">
        <v>18</v>
      </c>
      <c r="B22" s="5">
        <v>3</v>
      </c>
      <c r="C22" s="15">
        <v>9</v>
      </c>
      <c r="D22" s="15" t="s">
        <v>28</v>
      </c>
      <c r="E22" s="16">
        <v>39570</v>
      </c>
      <c r="F22" s="10">
        <v>17.5</v>
      </c>
      <c r="G22" s="11">
        <f t="shared" si="0"/>
        <v>7.1721311475409832</v>
      </c>
      <c r="H22" s="12">
        <v>7.2</v>
      </c>
      <c r="I22" s="11">
        <f t="shared" si="1"/>
        <v>18</v>
      </c>
      <c r="J22" s="12">
        <v>0</v>
      </c>
      <c r="K22" s="11">
        <f t="shared" si="2"/>
        <v>0</v>
      </c>
      <c r="L22" s="10">
        <v>55.1</v>
      </c>
      <c r="M22" s="11">
        <f t="shared" si="3"/>
        <v>12.767695099818511</v>
      </c>
      <c r="N22" s="11">
        <v>69.099999999999994</v>
      </c>
      <c r="O22" s="11">
        <f t="shared" si="4"/>
        <v>20.615050651230103</v>
      </c>
      <c r="P22" s="11">
        <f t="shared" si="5"/>
        <v>58.554876898589598</v>
      </c>
      <c r="Q22" s="9"/>
    </row>
    <row r="23" spans="1:17" ht="15.75" x14ac:dyDescent="0.25">
      <c r="A23" s="9">
        <v>19</v>
      </c>
      <c r="B23" s="5">
        <v>2</v>
      </c>
      <c r="C23" s="15">
        <v>11</v>
      </c>
      <c r="D23" s="15" t="s">
        <v>16</v>
      </c>
      <c r="E23" s="5" t="s">
        <v>191</v>
      </c>
      <c r="F23" s="10">
        <v>24.5</v>
      </c>
      <c r="G23" s="11">
        <f t="shared" si="0"/>
        <v>10.040983606557377</v>
      </c>
      <c r="H23" s="12">
        <v>9.1999999999999993</v>
      </c>
      <c r="I23" s="11">
        <f t="shared" si="1"/>
        <v>22.999999999999996</v>
      </c>
      <c r="J23" s="11">
        <v>6</v>
      </c>
      <c r="K23" s="11">
        <f t="shared" si="2"/>
        <v>2.5</v>
      </c>
      <c r="L23" s="10">
        <v>86.6</v>
      </c>
      <c r="M23" s="11">
        <f t="shared" si="3"/>
        <v>8.1235565819861435</v>
      </c>
      <c r="N23" s="11">
        <v>99.22</v>
      </c>
      <c r="O23" s="11">
        <f t="shared" si="4"/>
        <v>14.356984478935699</v>
      </c>
      <c r="P23" s="11">
        <f t="shared" si="5"/>
        <v>58.021524667479213</v>
      </c>
      <c r="Q23" s="15"/>
    </row>
    <row r="24" spans="1:17" ht="15.75" x14ac:dyDescent="0.25">
      <c r="A24" s="9">
        <v>20</v>
      </c>
      <c r="B24" s="5">
        <v>14</v>
      </c>
      <c r="C24" s="15">
        <v>9</v>
      </c>
      <c r="D24" s="15" t="s">
        <v>33</v>
      </c>
      <c r="E24" s="5" t="s">
        <v>175</v>
      </c>
      <c r="F24" s="10">
        <v>12.5</v>
      </c>
      <c r="G24" s="11">
        <f t="shared" si="0"/>
        <v>5.1229508196721314</v>
      </c>
      <c r="H24" s="12">
        <v>8</v>
      </c>
      <c r="I24" s="11">
        <f t="shared" si="1"/>
        <v>20</v>
      </c>
      <c r="J24" s="11">
        <v>7</v>
      </c>
      <c r="K24" s="11">
        <f t="shared" si="2"/>
        <v>2.9166666666666665</v>
      </c>
      <c r="L24" s="10">
        <v>79</v>
      </c>
      <c r="M24" s="11">
        <f t="shared" si="3"/>
        <v>8.9050632911392409</v>
      </c>
      <c r="N24" s="11">
        <v>73.27</v>
      </c>
      <c r="O24" s="11">
        <f t="shared" si="4"/>
        <v>19.441790637368637</v>
      </c>
      <c r="P24" s="11">
        <f t="shared" si="5"/>
        <v>56.386471414846675</v>
      </c>
      <c r="Q24" s="15"/>
    </row>
    <row r="25" spans="1:17" ht="15.75" x14ac:dyDescent="0.25">
      <c r="A25" s="9">
        <v>21</v>
      </c>
      <c r="B25" s="5">
        <v>6</v>
      </c>
      <c r="C25" s="15">
        <v>9</v>
      </c>
      <c r="D25" s="15" t="s">
        <v>173</v>
      </c>
      <c r="E25" s="5" t="s">
        <v>174</v>
      </c>
      <c r="F25" s="10">
        <v>4</v>
      </c>
      <c r="G25" s="11">
        <f t="shared" si="0"/>
        <v>1.639344262295082</v>
      </c>
      <c r="H25" s="12">
        <v>8.3000000000000007</v>
      </c>
      <c r="I25" s="11">
        <f t="shared" si="1"/>
        <v>20.750000000000004</v>
      </c>
      <c r="J25" s="11">
        <v>3</v>
      </c>
      <c r="K25" s="11">
        <f t="shared" si="2"/>
        <v>1.25</v>
      </c>
      <c r="L25" s="10">
        <v>64.599999999999994</v>
      </c>
      <c r="M25" s="11">
        <f t="shared" si="3"/>
        <v>10.890092879256967</v>
      </c>
      <c r="N25" s="11">
        <v>66.3</v>
      </c>
      <c r="O25" s="11">
        <f t="shared" si="4"/>
        <v>21.485671191553546</v>
      </c>
      <c r="P25" s="11">
        <f t="shared" si="5"/>
        <v>56.015108333105601</v>
      </c>
      <c r="Q25" s="15"/>
    </row>
    <row r="26" spans="1:17" ht="15.75" x14ac:dyDescent="0.25">
      <c r="A26" s="9">
        <v>22</v>
      </c>
      <c r="B26" s="5">
        <v>4</v>
      </c>
      <c r="C26" s="15">
        <v>11</v>
      </c>
      <c r="D26" s="15" t="s">
        <v>192</v>
      </c>
      <c r="E26" s="5" t="s">
        <v>193</v>
      </c>
      <c r="F26" s="10">
        <v>26.5</v>
      </c>
      <c r="G26" s="11">
        <f t="shared" si="0"/>
        <v>10.860655737704919</v>
      </c>
      <c r="H26" s="12">
        <v>5.8</v>
      </c>
      <c r="I26" s="11">
        <f t="shared" si="1"/>
        <v>14.5</v>
      </c>
      <c r="J26" s="11">
        <v>0</v>
      </c>
      <c r="K26" s="11">
        <f t="shared" si="2"/>
        <v>0</v>
      </c>
      <c r="L26" s="10">
        <v>86.2</v>
      </c>
      <c r="M26" s="11">
        <f t="shared" si="3"/>
        <v>8.161252900232018</v>
      </c>
      <c r="N26" s="11">
        <v>66.349999999999994</v>
      </c>
      <c r="O26" s="11">
        <f t="shared" si="4"/>
        <v>21.469480030143181</v>
      </c>
      <c r="P26" s="11">
        <f t="shared" si="5"/>
        <v>54.99138866808012</v>
      </c>
      <c r="Q26" s="15"/>
    </row>
    <row r="27" spans="1:17" ht="15.75" x14ac:dyDescent="0.25">
      <c r="A27" s="9">
        <v>23</v>
      </c>
      <c r="B27" s="5">
        <v>45</v>
      </c>
      <c r="C27" s="15">
        <v>9</v>
      </c>
      <c r="D27" s="15" t="s">
        <v>36</v>
      </c>
      <c r="E27" s="5" t="s">
        <v>179</v>
      </c>
      <c r="F27" s="10">
        <v>21</v>
      </c>
      <c r="G27" s="11">
        <f t="shared" si="0"/>
        <v>8.6065573770491799</v>
      </c>
      <c r="H27" s="12">
        <v>4.3</v>
      </c>
      <c r="I27" s="11">
        <f t="shared" si="1"/>
        <v>10.75</v>
      </c>
      <c r="J27" s="11">
        <v>3</v>
      </c>
      <c r="K27" s="11">
        <f t="shared" si="2"/>
        <v>1.25</v>
      </c>
      <c r="L27" s="12">
        <v>60.3</v>
      </c>
      <c r="M27" s="11">
        <f t="shared" si="3"/>
        <v>11.666666666666668</v>
      </c>
      <c r="N27" s="11">
        <v>72.27</v>
      </c>
      <c r="O27" s="11">
        <f t="shared" si="4"/>
        <v>19.710806697108069</v>
      </c>
      <c r="P27" s="11">
        <f t="shared" si="5"/>
        <v>51.984030740823918</v>
      </c>
      <c r="Q27" s="15"/>
    </row>
    <row r="28" spans="1:17" ht="15.75" x14ac:dyDescent="0.25">
      <c r="A28" s="9">
        <v>24</v>
      </c>
      <c r="B28" s="5">
        <v>45</v>
      </c>
      <c r="C28" s="24">
        <v>9</v>
      </c>
      <c r="D28" s="15" t="s">
        <v>207</v>
      </c>
      <c r="E28" s="5" t="s">
        <v>206</v>
      </c>
      <c r="F28" s="10">
        <v>23.5</v>
      </c>
      <c r="G28" s="11">
        <f t="shared" si="0"/>
        <v>9.6311475409836067</v>
      </c>
      <c r="H28" s="10">
        <v>5.2</v>
      </c>
      <c r="I28" s="11">
        <f t="shared" si="1"/>
        <v>13</v>
      </c>
      <c r="J28" s="10">
        <v>3</v>
      </c>
      <c r="K28" s="11">
        <f t="shared" si="2"/>
        <v>1.25</v>
      </c>
      <c r="L28" s="10">
        <v>85.6</v>
      </c>
      <c r="M28" s="11">
        <f t="shared" si="3"/>
        <v>8.2184579439252339</v>
      </c>
      <c r="N28" s="10">
        <v>91.79</v>
      </c>
      <c r="O28" s="11">
        <f t="shared" si="4"/>
        <v>15.519119729818062</v>
      </c>
      <c r="P28" s="11">
        <f t="shared" si="5"/>
        <v>47.618725214726901</v>
      </c>
      <c r="Q28" s="15"/>
    </row>
    <row r="29" spans="1:17" ht="15.75" x14ac:dyDescent="0.25">
      <c r="A29" s="9">
        <v>25</v>
      </c>
      <c r="B29" s="5">
        <v>29</v>
      </c>
      <c r="C29" s="15">
        <v>9</v>
      </c>
      <c r="D29" s="15" t="s">
        <v>213</v>
      </c>
      <c r="E29" s="5" t="s">
        <v>214</v>
      </c>
      <c r="F29" s="10">
        <v>16</v>
      </c>
      <c r="G29" s="11">
        <f t="shared" si="0"/>
        <v>6.557377049180328</v>
      </c>
      <c r="H29" s="10">
        <v>6.7</v>
      </c>
      <c r="I29" s="11">
        <f t="shared" si="1"/>
        <v>16.75</v>
      </c>
      <c r="J29" s="10">
        <v>3</v>
      </c>
      <c r="K29" s="11">
        <f t="shared" si="2"/>
        <v>1.25</v>
      </c>
      <c r="L29" s="10">
        <v>91.8</v>
      </c>
      <c r="M29" s="11">
        <f t="shared" si="3"/>
        <v>7.6633986928104578</v>
      </c>
      <c r="N29" s="10">
        <v>130.15</v>
      </c>
      <c r="O29" s="11">
        <f t="shared" si="4"/>
        <v>10.945063388398001</v>
      </c>
      <c r="P29" s="11">
        <f t="shared" si="5"/>
        <v>43.16583913038879</v>
      </c>
      <c r="Q29" s="15"/>
    </row>
    <row r="30" spans="1:17" ht="15.75" x14ac:dyDescent="0.25">
      <c r="A30" s="9">
        <v>26</v>
      </c>
      <c r="B30" s="5" t="s">
        <v>10</v>
      </c>
      <c r="C30" s="15">
        <v>9</v>
      </c>
      <c r="D30" s="15" t="s">
        <v>181</v>
      </c>
      <c r="E30" s="5" t="s">
        <v>182</v>
      </c>
      <c r="F30" s="10">
        <v>19</v>
      </c>
      <c r="G30" s="11">
        <f t="shared" si="0"/>
        <v>7.7868852459016393</v>
      </c>
      <c r="H30" s="12">
        <v>0</v>
      </c>
      <c r="I30" s="11">
        <f t="shared" si="1"/>
        <v>0</v>
      </c>
      <c r="J30" s="11">
        <v>3</v>
      </c>
      <c r="K30" s="11">
        <f t="shared" si="2"/>
        <v>1.25</v>
      </c>
      <c r="L30" s="10">
        <v>106.9</v>
      </c>
      <c r="M30" s="11">
        <f t="shared" si="3"/>
        <v>6.580916744621141</v>
      </c>
      <c r="N30" s="11">
        <v>77.61</v>
      </c>
      <c r="O30" s="11">
        <f t="shared" si="4"/>
        <v>18.35459348022162</v>
      </c>
      <c r="P30" s="11">
        <f t="shared" si="5"/>
        <v>33.972395470744402</v>
      </c>
      <c r="Q30" s="15"/>
    </row>
    <row r="31" spans="1:17" ht="15.75" x14ac:dyDescent="0.25">
      <c r="A31" s="9">
        <v>27</v>
      </c>
      <c r="B31" s="5">
        <v>26</v>
      </c>
      <c r="C31" s="15">
        <v>9</v>
      </c>
      <c r="D31" s="15" t="s">
        <v>178</v>
      </c>
      <c r="E31" s="16">
        <v>39807</v>
      </c>
      <c r="F31" s="10">
        <v>18</v>
      </c>
      <c r="G31" s="11">
        <f t="shared" si="0"/>
        <v>7.3770491803278686</v>
      </c>
      <c r="H31" s="12">
        <v>0</v>
      </c>
      <c r="I31" s="11">
        <f t="shared" si="1"/>
        <v>0</v>
      </c>
      <c r="J31" s="11">
        <v>9</v>
      </c>
      <c r="K31" s="11">
        <f t="shared" si="2"/>
        <v>3.75</v>
      </c>
      <c r="L31" s="10">
        <v>84.5</v>
      </c>
      <c r="M31" s="11">
        <f t="shared" si="3"/>
        <v>8.3254437869822482</v>
      </c>
      <c r="N31" s="11">
        <v>99.93</v>
      </c>
      <c r="O31" s="11">
        <f t="shared" si="4"/>
        <v>14.254978484939457</v>
      </c>
      <c r="P31" s="11">
        <f t="shared" si="5"/>
        <v>33.707471452249571</v>
      </c>
      <c r="Q31" s="15"/>
    </row>
    <row r="32" spans="1:17" ht="15.75" x14ac:dyDescent="0.25">
      <c r="A32" s="9">
        <v>28</v>
      </c>
      <c r="B32" s="5">
        <v>48</v>
      </c>
      <c r="C32" s="15">
        <v>9</v>
      </c>
      <c r="D32" s="15" t="s">
        <v>37</v>
      </c>
      <c r="E32" s="5" t="s">
        <v>180</v>
      </c>
      <c r="F32" s="10">
        <v>10.5</v>
      </c>
      <c r="G32" s="11">
        <f t="shared" si="0"/>
        <v>4.3032786885245899</v>
      </c>
      <c r="H32" s="12">
        <v>8.4</v>
      </c>
      <c r="I32" s="11">
        <f t="shared" si="1"/>
        <v>21</v>
      </c>
      <c r="J32" s="11">
        <v>0</v>
      </c>
      <c r="K32" s="11">
        <f t="shared" si="2"/>
        <v>0</v>
      </c>
      <c r="L32" s="12">
        <v>86</v>
      </c>
      <c r="M32" s="11">
        <f t="shared" si="3"/>
        <v>8.1802325581395348</v>
      </c>
      <c r="N32" s="26">
        <v>50000</v>
      </c>
      <c r="O32" s="11">
        <f t="shared" si="4"/>
        <v>2.8490000000000001E-2</v>
      </c>
      <c r="P32" s="11">
        <f t="shared" si="5"/>
        <v>33.512001246664127</v>
      </c>
      <c r="Q32" s="15"/>
    </row>
    <row r="33" spans="1:17" ht="15.75" x14ac:dyDescent="0.25">
      <c r="A33" s="9">
        <v>29</v>
      </c>
      <c r="B33" s="5">
        <v>26</v>
      </c>
      <c r="C33" s="15">
        <v>9</v>
      </c>
      <c r="D33" s="15" t="s">
        <v>177</v>
      </c>
      <c r="E33" s="16">
        <v>39615</v>
      </c>
      <c r="F33" s="10">
        <v>27.5</v>
      </c>
      <c r="G33" s="11">
        <f t="shared" si="0"/>
        <v>11.270491803278688</v>
      </c>
      <c r="H33" s="12">
        <v>0</v>
      </c>
      <c r="I33" s="11">
        <f t="shared" si="1"/>
        <v>0</v>
      </c>
      <c r="J33" s="11">
        <v>0</v>
      </c>
      <c r="K33" s="11">
        <f t="shared" si="2"/>
        <v>0</v>
      </c>
      <c r="L33" s="10">
        <v>87.6</v>
      </c>
      <c r="M33" s="11">
        <f t="shared" si="3"/>
        <v>8.0308219178082201</v>
      </c>
      <c r="N33" s="26">
        <v>121.58</v>
      </c>
      <c r="O33" s="11">
        <f t="shared" si="4"/>
        <v>11.71656522454351</v>
      </c>
      <c r="P33" s="11">
        <f t="shared" si="5"/>
        <v>31.017878945630418</v>
      </c>
      <c r="Q33" s="15"/>
    </row>
    <row r="34" spans="1:17" ht="15.75" x14ac:dyDescent="0.25">
      <c r="A34" s="9">
        <v>30</v>
      </c>
      <c r="B34" s="5" t="s">
        <v>10</v>
      </c>
      <c r="C34" s="15">
        <v>11</v>
      </c>
      <c r="D34" s="15" t="s">
        <v>204</v>
      </c>
      <c r="E34" s="5" t="s">
        <v>205</v>
      </c>
      <c r="F34" s="10">
        <v>30.5</v>
      </c>
      <c r="G34" s="11">
        <f t="shared" si="0"/>
        <v>12.5</v>
      </c>
      <c r="H34" s="10">
        <v>0</v>
      </c>
      <c r="I34" s="11">
        <f t="shared" si="1"/>
        <v>0</v>
      </c>
      <c r="J34" s="10">
        <v>0</v>
      </c>
      <c r="K34" s="11">
        <f t="shared" si="2"/>
        <v>0</v>
      </c>
      <c r="L34" s="10">
        <v>84.1</v>
      </c>
      <c r="M34" s="11">
        <f t="shared" si="3"/>
        <v>8.3650416171224737</v>
      </c>
      <c r="N34" s="27">
        <v>50000</v>
      </c>
      <c r="O34" s="11">
        <f t="shared" si="4"/>
        <v>2.8490000000000001E-2</v>
      </c>
      <c r="P34" s="11">
        <f t="shared" si="5"/>
        <v>20.893531617122473</v>
      </c>
      <c r="Q34" s="15"/>
    </row>
    <row r="35" spans="1:17" x14ac:dyDescent="0.2">
      <c r="C35" s="2"/>
    </row>
    <row r="36" spans="1:17" x14ac:dyDescent="0.2">
      <c r="C36" s="2"/>
    </row>
    <row r="37" spans="1:17" x14ac:dyDescent="0.2">
      <c r="C37" s="2"/>
    </row>
    <row r="38" spans="1:17" x14ac:dyDescent="0.2">
      <c r="C38" s="2"/>
    </row>
    <row r="39" spans="1:17" x14ac:dyDescent="0.2">
      <c r="C39" s="2"/>
    </row>
    <row r="40" spans="1:17" x14ac:dyDescent="0.2">
      <c r="C40" s="2"/>
    </row>
    <row r="41" spans="1:17" x14ac:dyDescent="0.2">
      <c r="C41" s="2"/>
    </row>
    <row r="42" spans="1:17" x14ac:dyDescent="0.2">
      <c r="C42" s="2"/>
    </row>
    <row r="43" spans="1:17" x14ac:dyDescent="0.2">
      <c r="C43" s="2"/>
    </row>
    <row r="44" spans="1:17" x14ac:dyDescent="0.2">
      <c r="C44" s="2"/>
    </row>
    <row r="45" spans="1:17" x14ac:dyDescent="0.2">
      <c r="C45" s="2"/>
    </row>
    <row r="46" spans="1:17" x14ac:dyDescent="0.2">
      <c r="C46" s="2"/>
    </row>
    <row r="47" spans="1:17" x14ac:dyDescent="0.2">
      <c r="C47" s="2"/>
    </row>
    <row r="48" spans="1:17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</sheetData>
  <sortState ref="B6:P34">
    <sortCondition descending="1" ref="P5"/>
  </sortState>
  <mergeCells count="13">
    <mergeCell ref="N3:O3"/>
    <mergeCell ref="P3:P4"/>
    <mergeCell ref="Q3:Q4"/>
    <mergeCell ref="A1:Q2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5"/>
  <sheetViews>
    <sheetView tabSelected="1" zoomScale="70" zoomScaleNormal="70" workbookViewId="0">
      <pane ySplit="4" topLeftCell="A5" activePane="bottomLeft" state="frozen"/>
      <selection activeCell="B1" sqref="B1"/>
      <selection pane="bottomLeft" activeCell="F39" sqref="F39"/>
    </sheetView>
  </sheetViews>
  <sheetFormatPr defaultRowHeight="12.75" x14ac:dyDescent="0.2"/>
  <cols>
    <col min="1" max="1" width="12" customWidth="1"/>
    <col min="2" max="2" width="7.42578125" customWidth="1"/>
    <col min="3" max="3" width="9.7109375" style="1" customWidth="1"/>
    <col min="4" max="4" width="39.85546875" customWidth="1"/>
    <col min="5" max="5" width="14.7109375" style="6" customWidth="1"/>
    <col min="6" max="6" width="10.140625" style="6" customWidth="1"/>
    <col min="7" max="7" width="13" customWidth="1"/>
    <col min="8" max="8" width="10" customWidth="1"/>
    <col min="9" max="9" width="15.140625" customWidth="1"/>
    <col min="10" max="10" width="10.7109375" customWidth="1"/>
    <col min="11" max="11" width="10.85546875" customWidth="1"/>
    <col min="12" max="12" width="5.7109375" customWidth="1"/>
    <col min="13" max="13" width="10.5703125" customWidth="1"/>
    <col min="14" max="14" width="8" customWidth="1"/>
    <col min="15" max="15" width="14.140625" customWidth="1"/>
    <col min="16" max="16" width="17.7109375" customWidth="1"/>
    <col min="17" max="17" width="13.42578125" style="4" customWidth="1"/>
    <col min="18" max="18" width="9.140625" style="4"/>
  </cols>
  <sheetData>
    <row r="1" spans="1:20" x14ac:dyDescent="0.2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" t="s">
        <v>7</v>
      </c>
      <c r="S1" t="s">
        <v>217</v>
      </c>
      <c r="T1" t="s">
        <v>221</v>
      </c>
    </row>
    <row r="2" spans="1:20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>
        <f>MIN(L5:L56)</f>
        <v>61.1</v>
      </c>
      <c r="T2" s="3">
        <f>MIN(N5:N29)</f>
        <v>56.23</v>
      </c>
    </row>
    <row r="3" spans="1:20" ht="64.5" customHeight="1" x14ac:dyDescent="0.2">
      <c r="A3" s="34" t="s">
        <v>9</v>
      </c>
      <c r="B3" s="36" t="s">
        <v>17</v>
      </c>
      <c r="C3" s="37" t="s">
        <v>5</v>
      </c>
      <c r="D3" s="36" t="s">
        <v>0</v>
      </c>
      <c r="E3" s="39" t="s">
        <v>6</v>
      </c>
      <c r="F3" s="28" t="s">
        <v>215</v>
      </c>
      <c r="G3" s="28"/>
      <c r="H3" s="28" t="s">
        <v>216</v>
      </c>
      <c r="I3" s="28"/>
      <c r="J3" s="29" t="s">
        <v>218</v>
      </c>
      <c r="K3" s="41"/>
      <c r="L3" s="28" t="s">
        <v>219</v>
      </c>
      <c r="M3" s="28"/>
      <c r="N3" s="29" t="s">
        <v>220</v>
      </c>
      <c r="O3" s="41"/>
      <c r="P3" s="29" t="s">
        <v>2</v>
      </c>
      <c r="Q3" s="28" t="s">
        <v>3</v>
      </c>
    </row>
    <row r="4" spans="1:20" ht="29.25" customHeight="1" x14ac:dyDescent="0.2">
      <c r="A4" s="35"/>
      <c r="B4" s="31"/>
      <c r="C4" s="38"/>
      <c r="D4" s="31"/>
      <c r="E4" s="40"/>
      <c r="F4" s="19" t="s">
        <v>1</v>
      </c>
      <c r="G4" s="8" t="s">
        <v>4</v>
      </c>
      <c r="H4" s="7" t="s">
        <v>1</v>
      </c>
      <c r="I4" s="8" t="s">
        <v>4</v>
      </c>
      <c r="J4" s="17" t="s">
        <v>1</v>
      </c>
      <c r="K4" s="18" t="s">
        <v>4</v>
      </c>
      <c r="L4" s="7" t="s">
        <v>1</v>
      </c>
      <c r="M4" s="8" t="s">
        <v>4</v>
      </c>
      <c r="N4" s="7" t="s">
        <v>1</v>
      </c>
      <c r="O4" s="8" t="s">
        <v>4</v>
      </c>
      <c r="P4" s="30"/>
      <c r="Q4" s="31"/>
    </row>
    <row r="5" spans="1:20" ht="15.75" customHeight="1" x14ac:dyDescent="0.25">
      <c r="A5" s="9">
        <v>1</v>
      </c>
      <c r="B5" s="15">
        <v>36</v>
      </c>
      <c r="C5" s="15">
        <v>9</v>
      </c>
      <c r="D5" s="15" t="s">
        <v>107</v>
      </c>
      <c r="E5" s="5" t="s">
        <v>108</v>
      </c>
      <c r="F5" s="10">
        <v>51</v>
      </c>
      <c r="G5" s="11">
        <f t="shared" ref="G5:G36" si="0">25*F5/61</f>
        <v>20.901639344262296</v>
      </c>
      <c r="H5" s="12">
        <v>9</v>
      </c>
      <c r="I5" s="11">
        <f t="shared" ref="I5:I36" si="1">25*H5/10</f>
        <v>22.5</v>
      </c>
      <c r="J5" s="11">
        <v>0</v>
      </c>
      <c r="K5" s="11">
        <f t="shared" ref="K5:K36" si="2">10*J5/24</f>
        <v>0</v>
      </c>
      <c r="L5" s="27">
        <v>79.900000000000006</v>
      </c>
      <c r="M5" s="26">
        <f t="shared" ref="M5:M36" si="3">15*$S$2/L5</f>
        <v>11.470588235294116</v>
      </c>
      <c r="N5" s="26">
        <v>63.09</v>
      </c>
      <c r="O5" s="11">
        <f t="shared" ref="O5:O36" si="4">25*$T$2/N5</f>
        <v>22.281661119036297</v>
      </c>
      <c r="P5" s="11">
        <f t="shared" ref="P5:P36" si="5">O5+M5+K5+I5+G5</f>
        <v>77.153888698592709</v>
      </c>
      <c r="Q5" s="9"/>
    </row>
    <row r="6" spans="1:20" ht="15.75" customHeight="1" x14ac:dyDescent="0.25">
      <c r="A6" s="9">
        <v>2</v>
      </c>
      <c r="B6" s="15">
        <v>5</v>
      </c>
      <c r="C6" s="15">
        <v>11</v>
      </c>
      <c r="D6" s="15" t="s">
        <v>132</v>
      </c>
      <c r="E6" s="5" t="s">
        <v>133</v>
      </c>
      <c r="F6" s="10">
        <v>36.5</v>
      </c>
      <c r="G6" s="11">
        <f t="shared" si="0"/>
        <v>14.959016393442623</v>
      </c>
      <c r="H6" s="10">
        <v>9.1999999999999993</v>
      </c>
      <c r="I6" s="11">
        <f t="shared" si="1"/>
        <v>22.999999999999996</v>
      </c>
      <c r="J6" s="10">
        <v>3</v>
      </c>
      <c r="K6" s="11">
        <f t="shared" si="2"/>
        <v>1.25</v>
      </c>
      <c r="L6" s="27">
        <v>75.7</v>
      </c>
      <c r="M6" s="26">
        <f t="shared" si="3"/>
        <v>12.107001321003963</v>
      </c>
      <c r="N6" s="27">
        <v>62.83</v>
      </c>
      <c r="O6" s="11">
        <f t="shared" si="4"/>
        <v>22.37386598758555</v>
      </c>
      <c r="P6" s="11">
        <f t="shared" si="5"/>
        <v>73.689883702032134</v>
      </c>
      <c r="Q6" s="9"/>
    </row>
    <row r="7" spans="1:20" ht="15.75" customHeight="1" x14ac:dyDescent="0.25">
      <c r="A7" s="9">
        <v>3</v>
      </c>
      <c r="B7" s="15">
        <v>5</v>
      </c>
      <c r="C7" s="15">
        <v>10</v>
      </c>
      <c r="D7" s="15" t="s">
        <v>114</v>
      </c>
      <c r="E7" s="5" t="s">
        <v>115</v>
      </c>
      <c r="F7" s="10">
        <v>39.5</v>
      </c>
      <c r="G7" s="11">
        <f t="shared" si="0"/>
        <v>16.188524590163933</v>
      </c>
      <c r="H7" s="12">
        <v>8.6999999999999993</v>
      </c>
      <c r="I7" s="11">
        <f t="shared" si="1"/>
        <v>21.749999999999996</v>
      </c>
      <c r="J7" s="11">
        <v>3</v>
      </c>
      <c r="K7" s="11">
        <f t="shared" si="2"/>
        <v>1.25</v>
      </c>
      <c r="L7" s="27">
        <v>102.6</v>
      </c>
      <c r="M7" s="26">
        <f t="shared" si="3"/>
        <v>8.9327485380116958</v>
      </c>
      <c r="N7" s="26">
        <v>67.72</v>
      </c>
      <c r="O7" s="11">
        <f t="shared" si="4"/>
        <v>20.758269344359125</v>
      </c>
      <c r="P7" s="11">
        <f t="shared" si="5"/>
        <v>68.879542472534752</v>
      </c>
      <c r="Q7" s="9"/>
    </row>
    <row r="8" spans="1:20" ht="15.75" customHeight="1" x14ac:dyDescent="0.25">
      <c r="A8" s="9">
        <v>4</v>
      </c>
      <c r="B8" s="15">
        <v>46</v>
      </c>
      <c r="C8" s="15">
        <v>9</v>
      </c>
      <c r="D8" s="15" t="s">
        <v>112</v>
      </c>
      <c r="E8" s="5" t="s">
        <v>113</v>
      </c>
      <c r="F8" s="10">
        <v>33</v>
      </c>
      <c r="G8" s="11">
        <f t="shared" si="0"/>
        <v>13.524590163934427</v>
      </c>
      <c r="H8" s="12">
        <v>7.5</v>
      </c>
      <c r="I8" s="11">
        <f t="shared" si="1"/>
        <v>18.75</v>
      </c>
      <c r="J8" s="11">
        <v>0</v>
      </c>
      <c r="K8" s="11">
        <f t="shared" si="2"/>
        <v>0</v>
      </c>
      <c r="L8" s="27">
        <v>74.3</v>
      </c>
      <c r="M8" s="26">
        <f t="shared" si="3"/>
        <v>12.335127860026919</v>
      </c>
      <c r="N8" s="26">
        <v>59.97</v>
      </c>
      <c r="O8" s="11">
        <f t="shared" si="4"/>
        <v>23.440887110221777</v>
      </c>
      <c r="P8" s="11">
        <f t="shared" si="5"/>
        <v>68.050605134183115</v>
      </c>
      <c r="Q8" s="9"/>
    </row>
    <row r="9" spans="1:20" ht="15.75" customHeight="1" x14ac:dyDescent="0.25">
      <c r="A9" s="9">
        <v>5</v>
      </c>
      <c r="B9" s="15">
        <v>49</v>
      </c>
      <c r="C9" s="15">
        <v>10</v>
      </c>
      <c r="D9" s="15" t="s">
        <v>124</v>
      </c>
      <c r="E9" s="5" t="s">
        <v>125</v>
      </c>
      <c r="F9" s="10">
        <v>32.5</v>
      </c>
      <c r="G9" s="11">
        <f t="shared" si="0"/>
        <v>13.319672131147541</v>
      </c>
      <c r="H9" s="12">
        <v>7.9</v>
      </c>
      <c r="I9" s="11">
        <f t="shared" si="1"/>
        <v>19.75</v>
      </c>
      <c r="J9" s="11">
        <v>0</v>
      </c>
      <c r="K9" s="11">
        <f t="shared" si="2"/>
        <v>0</v>
      </c>
      <c r="L9" s="27">
        <v>75.2</v>
      </c>
      <c r="M9" s="26">
        <f t="shared" si="3"/>
        <v>12.1875</v>
      </c>
      <c r="N9" s="26">
        <v>70.459999999999994</v>
      </c>
      <c r="O9" s="11">
        <f t="shared" si="4"/>
        <v>19.951036048822029</v>
      </c>
      <c r="P9" s="11">
        <f t="shared" si="5"/>
        <v>65.208208179969574</v>
      </c>
      <c r="Q9" s="9"/>
    </row>
    <row r="10" spans="1:20" ht="15.75" customHeight="1" x14ac:dyDescent="0.25">
      <c r="A10" s="9">
        <v>6</v>
      </c>
      <c r="B10" s="15">
        <v>17</v>
      </c>
      <c r="C10" s="15">
        <v>10</v>
      </c>
      <c r="D10" s="15" t="s">
        <v>41</v>
      </c>
      <c r="E10" s="5" t="s">
        <v>119</v>
      </c>
      <c r="F10" s="10">
        <v>23.5</v>
      </c>
      <c r="G10" s="11">
        <f t="shared" si="0"/>
        <v>9.6311475409836067</v>
      </c>
      <c r="H10" s="12">
        <v>8.4</v>
      </c>
      <c r="I10" s="11">
        <f t="shared" si="1"/>
        <v>21</v>
      </c>
      <c r="J10" s="11">
        <v>3</v>
      </c>
      <c r="K10" s="11">
        <f t="shared" si="2"/>
        <v>1.25</v>
      </c>
      <c r="L10" s="27">
        <v>120.7</v>
      </c>
      <c r="M10" s="26">
        <f t="shared" si="3"/>
        <v>7.5932062966031477</v>
      </c>
      <c r="N10" s="26">
        <v>56.23</v>
      </c>
      <c r="O10" s="11">
        <f t="shared" si="4"/>
        <v>25</v>
      </c>
      <c r="P10" s="11">
        <f t="shared" si="5"/>
        <v>64.474353837586762</v>
      </c>
      <c r="Q10" s="9"/>
    </row>
    <row r="11" spans="1:20" ht="15.75" customHeight="1" x14ac:dyDescent="0.25">
      <c r="A11" s="9">
        <v>7</v>
      </c>
      <c r="B11" s="15">
        <v>10</v>
      </c>
      <c r="C11" s="15">
        <v>11</v>
      </c>
      <c r="D11" s="15" t="s">
        <v>39</v>
      </c>
      <c r="E11" s="5" t="s">
        <v>134</v>
      </c>
      <c r="F11" s="10">
        <v>27</v>
      </c>
      <c r="G11" s="11">
        <f t="shared" si="0"/>
        <v>11.065573770491802</v>
      </c>
      <c r="H11" s="10">
        <v>8.6</v>
      </c>
      <c r="I11" s="11">
        <f t="shared" si="1"/>
        <v>21.5</v>
      </c>
      <c r="J11" s="10">
        <v>0</v>
      </c>
      <c r="K11" s="11">
        <f t="shared" si="2"/>
        <v>0</v>
      </c>
      <c r="L11" s="27">
        <v>77.2</v>
      </c>
      <c r="M11" s="26">
        <f t="shared" si="3"/>
        <v>11.871761658031089</v>
      </c>
      <c r="N11" s="27">
        <v>70.55</v>
      </c>
      <c r="O11" s="11">
        <f t="shared" si="4"/>
        <v>19.925584691708011</v>
      </c>
      <c r="P11" s="11">
        <f t="shared" si="5"/>
        <v>64.36292012023091</v>
      </c>
      <c r="Q11" s="9"/>
    </row>
    <row r="12" spans="1:20" ht="15.75" customHeight="1" x14ac:dyDescent="0.25">
      <c r="A12" s="9">
        <v>8</v>
      </c>
      <c r="B12" s="15">
        <v>18</v>
      </c>
      <c r="C12" s="15">
        <v>10</v>
      </c>
      <c r="D12" s="15" t="s">
        <v>122</v>
      </c>
      <c r="E12" s="5" t="s">
        <v>123</v>
      </c>
      <c r="F12" s="10">
        <v>28.5</v>
      </c>
      <c r="G12" s="11">
        <f t="shared" si="0"/>
        <v>11.680327868852459</v>
      </c>
      <c r="H12" s="12">
        <v>8.3000000000000007</v>
      </c>
      <c r="I12" s="11">
        <f t="shared" si="1"/>
        <v>20.750000000000004</v>
      </c>
      <c r="J12" s="11">
        <v>0</v>
      </c>
      <c r="K12" s="11">
        <f t="shared" si="2"/>
        <v>0</v>
      </c>
      <c r="L12" s="27">
        <v>88</v>
      </c>
      <c r="M12" s="26">
        <f t="shared" si="3"/>
        <v>10.414772727272727</v>
      </c>
      <c r="N12" s="26">
        <v>65.739999999999995</v>
      </c>
      <c r="O12" s="11">
        <f t="shared" si="4"/>
        <v>21.383480377243689</v>
      </c>
      <c r="P12" s="11">
        <f t="shared" si="5"/>
        <v>64.228580973368878</v>
      </c>
      <c r="Q12" s="9"/>
    </row>
    <row r="13" spans="1:20" ht="15.75" customHeight="1" x14ac:dyDescent="0.25">
      <c r="A13" s="9">
        <v>9</v>
      </c>
      <c r="B13" s="15">
        <v>45</v>
      </c>
      <c r="C13" s="15">
        <v>9</v>
      </c>
      <c r="D13" s="15" t="s">
        <v>26</v>
      </c>
      <c r="E13" s="5" t="s">
        <v>109</v>
      </c>
      <c r="F13" s="10">
        <v>23</v>
      </c>
      <c r="G13" s="11">
        <f t="shared" si="0"/>
        <v>9.4262295081967213</v>
      </c>
      <c r="H13" s="12">
        <v>9</v>
      </c>
      <c r="I13" s="11">
        <f t="shared" si="1"/>
        <v>22.5</v>
      </c>
      <c r="J13" s="11">
        <v>6</v>
      </c>
      <c r="K13" s="11">
        <f t="shared" si="2"/>
        <v>2.5</v>
      </c>
      <c r="L13" s="27">
        <v>87.5</v>
      </c>
      <c r="M13" s="26">
        <f t="shared" si="3"/>
        <v>10.474285714285715</v>
      </c>
      <c r="N13" s="26">
        <v>79.209999999999994</v>
      </c>
      <c r="O13" s="11">
        <f t="shared" si="4"/>
        <v>17.747127887892944</v>
      </c>
      <c r="P13" s="11">
        <f t="shared" si="5"/>
        <v>62.647643110375377</v>
      </c>
      <c r="Q13" s="9"/>
    </row>
    <row r="14" spans="1:20" ht="15.75" customHeight="1" x14ac:dyDescent="0.25">
      <c r="A14" s="9">
        <v>10</v>
      </c>
      <c r="B14" s="15">
        <v>24</v>
      </c>
      <c r="C14" s="15">
        <v>9</v>
      </c>
      <c r="D14" s="15" t="s">
        <v>99</v>
      </c>
      <c r="E14" s="5" t="s">
        <v>100</v>
      </c>
      <c r="F14" s="10">
        <v>29.5</v>
      </c>
      <c r="G14" s="11">
        <f t="shared" si="0"/>
        <v>12.090163934426229</v>
      </c>
      <c r="H14" s="12">
        <v>8.3000000000000007</v>
      </c>
      <c r="I14" s="11">
        <f t="shared" si="1"/>
        <v>20.750000000000004</v>
      </c>
      <c r="J14" s="11">
        <v>0</v>
      </c>
      <c r="K14" s="11">
        <f t="shared" si="2"/>
        <v>0</v>
      </c>
      <c r="L14" s="27">
        <v>77.900000000000006</v>
      </c>
      <c r="M14" s="26">
        <f t="shared" si="3"/>
        <v>11.765083440308086</v>
      </c>
      <c r="N14" s="26">
        <v>81.19</v>
      </c>
      <c r="O14" s="11">
        <f t="shared" si="4"/>
        <v>17.314324424190172</v>
      </c>
      <c r="P14" s="11">
        <f t="shared" si="5"/>
        <v>61.919571798924494</v>
      </c>
      <c r="Q14" s="9"/>
    </row>
    <row r="15" spans="1:20" ht="15.75" customHeight="1" x14ac:dyDescent="0.25">
      <c r="A15" s="9">
        <v>11</v>
      </c>
      <c r="B15" s="15">
        <v>18</v>
      </c>
      <c r="C15" s="15">
        <v>10</v>
      </c>
      <c r="D15" s="15" t="s">
        <v>120</v>
      </c>
      <c r="E15" s="5" t="s">
        <v>121</v>
      </c>
      <c r="F15" s="10">
        <v>14.5</v>
      </c>
      <c r="G15" s="11">
        <f t="shared" si="0"/>
        <v>5.942622950819672</v>
      </c>
      <c r="H15" s="12">
        <v>9.1</v>
      </c>
      <c r="I15" s="11">
        <f t="shared" si="1"/>
        <v>22.75</v>
      </c>
      <c r="J15" s="11">
        <v>0</v>
      </c>
      <c r="K15" s="11">
        <f t="shared" si="2"/>
        <v>0</v>
      </c>
      <c r="L15" s="27">
        <v>61.1</v>
      </c>
      <c r="M15" s="26">
        <f t="shared" si="3"/>
        <v>15</v>
      </c>
      <c r="N15" s="26">
        <v>77.47</v>
      </c>
      <c r="O15" s="11">
        <f t="shared" si="4"/>
        <v>18.14573383245127</v>
      </c>
      <c r="P15" s="11">
        <f t="shared" si="5"/>
        <v>61.838356783270939</v>
      </c>
      <c r="Q15" s="9"/>
    </row>
    <row r="16" spans="1:20" ht="15.75" customHeight="1" x14ac:dyDescent="0.25">
      <c r="A16" s="9">
        <v>12</v>
      </c>
      <c r="B16" s="15">
        <v>2</v>
      </c>
      <c r="C16" s="15">
        <v>11</v>
      </c>
      <c r="D16" s="15" t="s">
        <v>38</v>
      </c>
      <c r="E16" s="5" t="s">
        <v>131</v>
      </c>
      <c r="F16" s="10">
        <v>17.5</v>
      </c>
      <c r="G16" s="11">
        <f t="shared" si="0"/>
        <v>7.1721311475409832</v>
      </c>
      <c r="H16" s="12">
        <v>9</v>
      </c>
      <c r="I16" s="11">
        <f t="shared" si="1"/>
        <v>22.5</v>
      </c>
      <c r="J16" s="11">
        <v>3</v>
      </c>
      <c r="K16" s="11">
        <f t="shared" si="2"/>
        <v>1.25</v>
      </c>
      <c r="L16" s="27">
        <v>87.9</v>
      </c>
      <c r="M16" s="26">
        <f t="shared" si="3"/>
        <v>10.426621160409555</v>
      </c>
      <c r="N16" s="26">
        <v>71.42</v>
      </c>
      <c r="O16" s="11">
        <f t="shared" si="4"/>
        <v>19.682861943433213</v>
      </c>
      <c r="P16" s="11">
        <f t="shared" si="5"/>
        <v>61.031614251383751</v>
      </c>
      <c r="Q16" s="9"/>
    </row>
    <row r="17" spans="1:17" ht="15.75" customHeight="1" x14ac:dyDescent="0.25">
      <c r="A17" s="9">
        <v>13</v>
      </c>
      <c r="B17" s="15">
        <v>51</v>
      </c>
      <c r="C17" s="15">
        <v>11</v>
      </c>
      <c r="D17" s="15" t="s">
        <v>139</v>
      </c>
      <c r="E17" s="5" t="s">
        <v>140</v>
      </c>
      <c r="F17" s="10">
        <v>30</v>
      </c>
      <c r="G17" s="11">
        <f t="shared" si="0"/>
        <v>12.295081967213115</v>
      </c>
      <c r="H17" s="10">
        <v>7.9</v>
      </c>
      <c r="I17" s="11">
        <f t="shared" si="1"/>
        <v>19.75</v>
      </c>
      <c r="J17" s="10">
        <v>1</v>
      </c>
      <c r="K17" s="11">
        <f t="shared" si="2"/>
        <v>0.41666666666666669</v>
      </c>
      <c r="L17" s="27">
        <v>103.9</v>
      </c>
      <c r="M17" s="26">
        <f t="shared" si="3"/>
        <v>8.8209817131857555</v>
      </c>
      <c r="N17" s="27">
        <v>72.150000000000006</v>
      </c>
      <c r="O17" s="11">
        <f t="shared" si="4"/>
        <v>19.483714483714483</v>
      </c>
      <c r="P17" s="11">
        <f t="shared" si="5"/>
        <v>60.766444830780024</v>
      </c>
      <c r="Q17" s="9"/>
    </row>
    <row r="18" spans="1:17" ht="15.75" x14ac:dyDescent="0.25">
      <c r="A18" s="9">
        <v>14</v>
      </c>
      <c r="B18" s="15">
        <v>2</v>
      </c>
      <c r="C18" s="15">
        <v>11</v>
      </c>
      <c r="D18" s="15" t="s">
        <v>13</v>
      </c>
      <c r="E18" s="5" t="s">
        <v>130</v>
      </c>
      <c r="F18" s="10">
        <v>28.5</v>
      </c>
      <c r="G18" s="11">
        <f t="shared" si="0"/>
        <v>11.680327868852459</v>
      </c>
      <c r="H18" s="12">
        <v>9</v>
      </c>
      <c r="I18" s="11">
        <f t="shared" si="1"/>
        <v>22.5</v>
      </c>
      <c r="J18" s="11">
        <v>0</v>
      </c>
      <c r="K18" s="11">
        <f t="shared" si="2"/>
        <v>0</v>
      </c>
      <c r="L18" s="27">
        <v>78.400000000000006</v>
      </c>
      <c r="M18" s="26">
        <f t="shared" si="3"/>
        <v>11.690051020408163</v>
      </c>
      <c r="N18" s="26">
        <v>94.92</v>
      </c>
      <c r="O18" s="11">
        <f t="shared" si="4"/>
        <v>14.8098398651496</v>
      </c>
      <c r="P18" s="11">
        <f t="shared" si="5"/>
        <v>60.68021875441022</v>
      </c>
      <c r="Q18" s="9"/>
    </row>
    <row r="19" spans="1:17" ht="15.75" x14ac:dyDescent="0.25">
      <c r="A19" s="9">
        <v>15</v>
      </c>
      <c r="B19" s="15">
        <v>46</v>
      </c>
      <c r="C19" s="15">
        <v>9</v>
      </c>
      <c r="D19" s="15" t="s">
        <v>12</v>
      </c>
      <c r="E19" s="5" t="s">
        <v>110</v>
      </c>
      <c r="F19" s="10">
        <v>41.5</v>
      </c>
      <c r="G19" s="11">
        <f t="shared" si="0"/>
        <v>17.008196721311474</v>
      </c>
      <c r="H19" s="12">
        <v>7</v>
      </c>
      <c r="I19" s="11">
        <f t="shared" si="1"/>
        <v>17.5</v>
      </c>
      <c r="J19" s="11">
        <v>0</v>
      </c>
      <c r="K19" s="11">
        <f t="shared" si="2"/>
        <v>0</v>
      </c>
      <c r="L19" s="27">
        <v>86.2</v>
      </c>
      <c r="M19" s="26">
        <f t="shared" si="3"/>
        <v>10.632250580046403</v>
      </c>
      <c r="N19" s="26">
        <v>96.45</v>
      </c>
      <c r="O19" s="11">
        <f t="shared" si="4"/>
        <v>14.574909279419387</v>
      </c>
      <c r="P19" s="11">
        <f t="shared" si="5"/>
        <v>59.715356580777268</v>
      </c>
      <c r="Q19" s="9"/>
    </row>
    <row r="20" spans="1:17" ht="15.75" x14ac:dyDescent="0.25">
      <c r="A20" s="9">
        <v>16</v>
      </c>
      <c r="B20" s="15">
        <v>2</v>
      </c>
      <c r="C20" s="15">
        <v>9</v>
      </c>
      <c r="D20" s="15" t="s">
        <v>11</v>
      </c>
      <c r="E20" s="5" t="s">
        <v>93</v>
      </c>
      <c r="F20" s="10">
        <v>16.5</v>
      </c>
      <c r="G20" s="11">
        <f t="shared" si="0"/>
        <v>6.7622950819672134</v>
      </c>
      <c r="H20" s="12">
        <v>8.9</v>
      </c>
      <c r="I20" s="11">
        <f t="shared" si="1"/>
        <v>22.25</v>
      </c>
      <c r="J20" s="11">
        <v>0</v>
      </c>
      <c r="K20" s="11">
        <f t="shared" si="2"/>
        <v>0</v>
      </c>
      <c r="L20" s="10">
        <v>82.2</v>
      </c>
      <c r="M20" s="11">
        <f t="shared" si="3"/>
        <v>11.149635036496351</v>
      </c>
      <c r="N20" s="11">
        <v>79.849999999999994</v>
      </c>
      <c r="O20" s="11">
        <f t="shared" si="4"/>
        <v>17.604884157795869</v>
      </c>
      <c r="P20" s="11">
        <f t="shared" si="5"/>
        <v>57.766814276259439</v>
      </c>
      <c r="Q20" s="9"/>
    </row>
    <row r="21" spans="1:17" ht="15.75" x14ac:dyDescent="0.25">
      <c r="A21" s="9">
        <v>17</v>
      </c>
      <c r="B21" s="15">
        <v>15</v>
      </c>
      <c r="C21" s="15">
        <v>9</v>
      </c>
      <c r="D21" s="15" t="s">
        <v>97</v>
      </c>
      <c r="E21" s="5" t="s">
        <v>98</v>
      </c>
      <c r="F21" s="10">
        <v>15.5</v>
      </c>
      <c r="G21" s="11">
        <f t="shared" si="0"/>
        <v>6.3524590163934427</v>
      </c>
      <c r="H21" s="12">
        <v>8.8000000000000007</v>
      </c>
      <c r="I21" s="11">
        <f t="shared" si="1"/>
        <v>22.000000000000004</v>
      </c>
      <c r="J21" s="11">
        <v>0</v>
      </c>
      <c r="K21" s="11">
        <f t="shared" si="2"/>
        <v>0</v>
      </c>
      <c r="L21" s="27">
        <v>74.099999999999994</v>
      </c>
      <c r="M21" s="26">
        <f t="shared" si="3"/>
        <v>12.368421052631581</v>
      </c>
      <c r="N21" s="26">
        <v>85.79</v>
      </c>
      <c r="O21" s="11">
        <f t="shared" si="4"/>
        <v>16.385942417531179</v>
      </c>
      <c r="P21" s="11">
        <f t="shared" si="5"/>
        <v>57.106822486556197</v>
      </c>
      <c r="Q21" s="9"/>
    </row>
    <row r="22" spans="1:17" ht="15.75" x14ac:dyDescent="0.25">
      <c r="A22" s="9">
        <v>18</v>
      </c>
      <c r="B22" s="15">
        <v>23</v>
      </c>
      <c r="C22" s="15">
        <v>11</v>
      </c>
      <c r="D22" s="15" t="s">
        <v>42</v>
      </c>
      <c r="E22" s="5" t="s">
        <v>141</v>
      </c>
      <c r="F22" s="10">
        <v>20</v>
      </c>
      <c r="G22" s="11">
        <f t="shared" si="0"/>
        <v>8.1967213114754092</v>
      </c>
      <c r="H22" s="10">
        <v>8.5</v>
      </c>
      <c r="I22" s="11">
        <f t="shared" si="1"/>
        <v>21.25</v>
      </c>
      <c r="J22" s="10">
        <v>0</v>
      </c>
      <c r="K22" s="11">
        <f t="shared" si="2"/>
        <v>0</v>
      </c>
      <c r="L22" s="27">
        <v>98.7</v>
      </c>
      <c r="M22" s="26">
        <f t="shared" si="3"/>
        <v>9.2857142857142847</v>
      </c>
      <c r="N22" s="27">
        <v>79.86</v>
      </c>
      <c r="O22" s="11">
        <f t="shared" si="4"/>
        <v>17.602679689456551</v>
      </c>
      <c r="P22" s="11">
        <f t="shared" si="5"/>
        <v>56.335115286646243</v>
      </c>
      <c r="Q22" s="9"/>
    </row>
    <row r="23" spans="1:17" ht="15.75" x14ac:dyDescent="0.25">
      <c r="A23" s="9">
        <v>19</v>
      </c>
      <c r="B23" s="15">
        <v>4</v>
      </c>
      <c r="C23" s="15">
        <v>9</v>
      </c>
      <c r="D23" s="15" t="s">
        <v>95</v>
      </c>
      <c r="E23" s="5" t="s">
        <v>96</v>
      </c>
      <c r="F23" s="10">
        <v>19.5</v>
      </c>
      <c r="G23" s="11">
        <f t="shared" si="0"/>
        <v>7.9918032786885247</v>
      </c>
      <c r="H23" s="12">
        <v>9.3000000000000007</v>
      </c>
      <c r="I23" s="11">
        <f t="shared" si="1"/>
        <v>23.250000000000004</v>
      </c>
      <c r="J23" s="11">
        <v>0</v>
      </c>
      <c r="K23" s="11">
        <f t="shared" si="2"/>
        <v>0</v>
      </c>
      <c r="L23" s="27">
        <v>124.6</v>
      </c>
      <c r="M23" s="26">
        <f t="shared" si="3"/>
        <v>7.35553772070626</v>
      </c>
      <c r="N23" s="26">
        <v>83.71</v>
      </c>
      <c r="O23" s="11">
        <f t="shared" si="4"/>
        <v>16.793095209652371</v>
      </c>
      <c r="P23" s="11">
        <f t="shared" si="5"/>
        <v>55.390436209047152</v>
      </c>
      <c r="Q23" s="9"/>
    </row>
    <row r="24" spans="1:17" ht="15.75" x14ac:dyDescent="0.25">
      <c r="A24" s="9">
        <v>20</v>
      </c>
      <c r="B24" s="15">
        <v>30</v>
      </c>
      <c r="C24" s="15">
        <v>9</v>
      </c>
      <c r="D24" s="15" t="s">
        <v>105</v>
      </c>
      <c r="E24" s="5" t="s">
        <v>106</v>
      </c>
      <c r="F24" s="10">
        <v>16</v>
      </c>
      <c r="G24" s="11">
        <f t="shared" si="0"/>
        <v>6.557377049180328</v>
      </c>
      <c r="H24" s="12">
        <v>8.9</v>
      </c>
      <c r="I24" s="11">
        <f t="shared" si="1"/>
        <v>22.25</v>
      </c>
      <c r="J24" s="11">
        <v>0</v>
      </c>
      <c r="K24" s="11">
        <f t="shared" si="2"/>
        <v>0</v>
      </c>
      <c r="L24" s="27">
        <v>96.2</v>
      </c>
      <c r="M24" s="26">
        <f t="shared" si="3"/>
        <v>9.5270270270270263</v>
      </c>
      <c r="N24" s="26">
        <v>92.01</v>
      </c>
      <c r="O24" s="11">
        <f t="shared" si="4"/>
        <v>15.278230627105749</v>
      </c>
      <c r="P24" s="11">
        <f t="shared" si="5"/>
        <v>53.612634703313105</v>
      </c>
      <c r="Q24" s="9"/>
    </row>
    <row r="25" spans="1:17" ht="15.75" x14ac:dyDescent="0.25">
      <c r="A25" s="9">
        <v>21</v>
      </c>
      <c r="B25" s="15">
        <v>50</v>
      </c>
      <c r="C25" s="15">
        <v>10</v>
      </c>
      <c r="D25" s="15" t="s">
        <v>126</v>
      </c>
      <c r="E25" s="5" t="s">
        <v>127</v>
      </c>
      <c r="F25" s="10">
        <v>28.5</v>
      </c>
      <c r="G25" s="11">
        <f t="shared" si="0"/>
        <v>11.680327868852459</v>
      </c>
      <c r="H25" s="12">
        <v>6.7</v>
      </c>
      <c r="I25" s="11">
        <f t="shared" si="1"/>
        <v>16.75</v>
      </c>
      <c r="J25" s="11">
        <v>0</v>
      </c>
      <c r="K25" s="11">
        <f t="shared" si="2"/>
        <v>0</v>
      </c>
      <c r="L25" s="27">
        <v>73.599999999999994</v>
      </c>
      <c r="M25" s="26">
        <f t="shared" si="3"/>
        <v>12.452445652173914</v>
      </c>
      <c r="N25" s="26">
        <v>115.09</v>
      </c>
      <c r="O25" s="11">
        <f t="shared" si="4"/>
        <v>12.214353983838734</v>
      </c>
      <c r="P25" s="11">
        <f t="shared" si="5"/>
        <v>53.097127504865107</v>
      </c>
      <c r="Q25" s="9"/>
    </row>
    <row r="26" spans="1:17" ht="15.75" x14ac:dyDescent="0.25">
      <c r="A26" s="9">
        <v>22</v>
      </c>
      <c r="B26" s="15">
        <v>26</v>
      </c>
      <c r="C26" s="15">
        <v>9</v>
      </c>
      <c r="D26" s="15" t="s">
        <v>101</v>
      </c>
      <c r="E26" s="5" t="s">
        <v>102</v>
      </c>
      <c r="F26" s="10">
        <v>16.5</v>
      </c>
      <c r="G26" s="11">
        <f t="shared" si="0"/>
        <v>6.7622950819672134</v>
      </c>
      <c r="H26" s="12">
        <v>6.5</v>
      </c>
      <c r="I26" s="11">
        <f t="shared" si="1"/>
        <v>16.25</v>
      </c>
      <c r="J26" s="11">
        <v>0</v>
      </c>
      <c r="K26" s="11">
        <f t="shared" si="2"/>
        <v>0</v>
      </c>
      <c r="L26" s="27">
        <v>82.3</v>
      </c>
      <c r="M26" s="26">
        <f t="shared" si="3"/>
        <v>11.136087484811664</v>
      </c>
      <c r="N26" s="26">
        <v>76.41</v>
      </c>
      <c r="O26" s="11">
        <f t="shared" si="4"/>
        <v>18.397461065305588</v>
      </c>
      <c r="P26" s="11">
        <f t="shared" si="5"/>
        <v>52.54584363208447</v>
      </c>
      <c r="Q26" s="9"/>
    </row>
    <row r="27" spans="1:17" ht="15.75" x14ac:dyDescent="0.25">
      <c r="A27" s="9">
        <v>23</v>
      </c>
      <c r="B27" s="15">
        <v>45</v>
      </c>
      <c r="C27" s="15">
        <v>11</v>
      </c>
      <c r="D27" s="15" t="s">
        <v>137</v>
      </c>
      <c r="E27" s="5" t="s">
        <v>138</v>
      </c>
      <c r="F27" s="10">
        <v>17.5</v>
      </c>
      <c r="G27" s="11">
        <f t="shared" si="0"/>
        <v>7.1721311475409832</v>
      </c>
      <c r="H27" s="10">
        <v>8</v>
      </c>
      <c r="I27" s="11">
        <f t="shared" si="1"/>
        <v>20</v>
      </c>
      <c r="J27" s="10">
        <v>0</v>
      </c>
      <c r="K27" s="11">
        <f t="shared" si="2"/>
        <v>0</v>
      </c>
      <c r="L27" s="27">
        <v>124.6</v>
      </c>
      <c r="M27" s="26">
        <f t="shared" si="3"/>
        <v>7.35553772070626</v>
      </c>
      <c r="N27" s="27">
        <v>79.83</v>
      </c>
      <c r="O27" s="11">
        <f t="shared" si="4"/>
        <v>17.609294751346614</v>
      </c>
      <c r="P27" s="11">
        <f t="shared" si="5"/>
        <v>52.136963619593857</v>
      </c>
      <c r="Q27" s="9"/>
    </row>
    <row r="28" spans="1:17" ht="15.75" x14ac:dyDescent="0.25">
      <c r="A28" s="9">
        <v>24</v>
      </c>
      <c r="B28" s="15">
        <v>50</v>
      </c>
      <c r="C28" s="15">
        <v>10</v>
      </c>
      <c r="D28" s="15" t="s">
        <v>128</v>
      </c>
      <c r="E28" s="5" t="s">
        <v>129</v>
      </c>
      <c r="F28" s="10">
        <v>28</v>
      </c>
      <c r="G28" s="11">
        <f t="shared" si="0"/>
        <v>11.475409836065573</v>
      </c>
      <c r="H28" s="12">
        <v>6.5</v>
      </c>
      <c r="I28" s="11">
        <f t="shared" si="1"/>
        <v>16.25</v>
      </c>
      <c r="J28" s="11">
        <v>0</v>
      </c>
      <c r="K28" s="11">
        <f t="shared" si="2"/>
        <v>0</v>
      </c>
      <c r="L28" s="27">
        <v>86.8</v>
      </c>
      <c r="M28" s="26">
        <f t="shared" si="3"/>
        <v>10.558755760368664</v>
      </c>
      <c r="N28" s="26">
        <v>104.47</v>
      </c>
      <c r="O28" s="11">
        <f t="shared" si="4"/>
        <v>13.456016081171628</v>
      </c>
      <c r="P28" s="11">
        <f t="shared" si="5"/>
        <v>51.740181677605868</v>
      </c>
      <c r="Q28" s="9"/>
    </row>
    <row r="29" spans="1:17" ht="15.75" x14ac:dyDescent="0.25">
      <c r="A29" s="9">
        <v>25</v>
      </c>
      <c r="B29" s="15">
        <v>46</v>
      </c>
      <c r="C29" s="15">
        <v>9</v>
      </c>
      <c r="D29" s="15" t="s">
        <v>27</v>
      </c>
      <c r="E29" s="5" t="s">
        <v>111</v>
      </c>
      <c r="F29" s="10">
        <v>14</v>
      </c>
      <c r="G29" s="11">
        <f t="shared" si="0"/>
        <v>5.7377049180327866</v>
      </c>
      <c r="H29" s="10">
        <v>7.5</v>
      </c>
      <c r="I29" s="11">
        <f t="shared" si="1"/>
        <v>18.75</v>
      </c>
      <c r="J29" s="11">
        <v>0</v>
      </c>
      <c r="K29" s="11">
        <f t="shared" si="2"/>
        <v>0</v>
      </c>
      <c r="L29" s="27">
        <v>105.5</v>
      </c>
      <c r="M29" s="26">
        <f t="shared" si="3"/>
        <v>8.6872037914691944</v>
      </c>
      <c r="N29" s="27">
        <v>104.79</v>
      </c>
      <c r="O29" s="11">
        <f t="shared" si="4"/>
        <v>13.414925088271781</v>
      </c>
      <c r="P29" s="11">
        <f t="shared" si="5"/>
        <v>46.589833797773764</v>
      </c>
      <c r="Q29" s="9"/>
    </row>
    <row r="30" spans="1:17" ht="15.75" x14ac:dyDescent="0.25">
      <c r="A30" s="9">
        <v>26</v>
      </c>
      <c r="B30" s="15">
        <v>7</v>
      </c>
      <c r="C30" s="15">
        <v>10</v>
      </c>
      <c r="D30" s="15" t="s">
        <v>116</v>
      </c>
      <c r="E30" s="5" t="s">
        <v>117</v>
      </c>
      <c r="F30" s="10">
        <v>36.5</v>
      </c>
      <c r="G30" s="11">
        <f t="shared" si="0"/>
        <v>14.959016393442623</v>
      </c>
      <c r="H30" s="12">
        <v>0</v>
      </c>
      <c r="I30" s="11">
        <f t="shared" si="1"/>
        <v>0</v>
      </c>
      <c r="J30" s="11">
        <v>6</v>
      </c>
      <c r="K30" s="11">
        <f t="shared" si="2"/>
        <v>2.5</v>
      </c>
      <c r="L30" s="27">
        <v>83.3</v>
      </c>
      <c r="M30" s="26">
        <f t="shared" si="3"/>
        <v>11.002400960384154</v>
      </c>
      <c r="N30" s="26">
        <v>88.73</v>
      </c>
      <c r="O30" s="11">
        <f t="shared" si="4"/>
        <v>15.843006874788683</v>
      </c>
      <c r="P30" s="11">
        <f t="shared" si="5"/>
        <v>44.30442422861546</v>
      </c>
      <c r="Q30" s="9"/>
    </row>
    <row r="31" spans="1:17" ht="15.75" x14ac:dyDescent="0.25">
      <c r="A31" s="9">
        <v>27</v>
      </c>
      <c r="B31" s="15">
        <v>36</v>
      </c>
      <c r="C31" s="15">
        <v>11</v>
      </c>
      <c r="D31" s="15" t="s">
        <v>15</v>
      </c>
      <c r="E31" s="5" t="s">
        <v>136</v>
      </c>
      <c r="F31" s="10">
        <v>34.5</v>
      </c>
      <c r="G31" s="11">
        <f t="shared" si="0"/>
        <v>14.139344262295081</v>
      </c>
      <c r="H31" s="10">
        <v>0</v>
      </c>
      <c r="I31" s="11">
        <f t="shared" si="1"/>
        <v>0</v>
      </c>
      <c r="J31" s="10">
        <v>3</v>
      </c>
      <c r="K31" s="11">
        <f t="shared" si="2"/>
        <v>1.25</v>
      </c>
      <c r="L31" s="27">
        <v>100000</v>
      </c>
      <c r="M31" s="26">
        <f t="shared" si="3"/>
        <v>9.1649999999999995E-3</v>
      </c>
      <c r="N31" s="27">
        <v>62.68</v>
      </c>
      <c r="O31" s="11">
        <f t="shared" si="4"/>
        <v>22.427409061901724</v>
      </c>
      <c r="P31" s="11">
        <f t="shared" si="5"/>
        <v>37.825918324196806</v>
      </c>
      <c r="Q31" s="9"/>
    </row>
    <row r="32" spans="1:17" ht="15.75" x14ac:dyDescent="0.25">
      <c r="A32" s="9">
        <v>28</v>
      </c>
      <c r="B32" s="15">
        <v>26</v>
      </c>
      <c r="C32" s="15">
        <v>9</v>
      </c>
      <c r="D32" s="15" t="s">
        <v>103</v>
      </c>
      <c r="E32" s="5" t="s">
        <v>104</v>
      </c>
      <c r="F32" s="10">
        <v>21</v>
      </c>
      <c r="G32" s="11">
        <f t="shared" si="0"/>
        <v>8.6065573770491799</v>
      </c>
      <c r="H32" s="12">
        <v>0</v>
      </c>
      <c r="I32" s="11">
        <f t="shared" si="1"/>
        <v>0</v>
      </c>
      <c r="J32" s="11">
        <v>0</v>
      </c>
      <c r="K32" s="11">
        <f t="shared" si="2"/>
        <v>0</v>
      </c>
      <c r="L32" s="27">
        <v>100000</v>
      </c>
      <c r="M32" s="26">
        <f t="shared" si="3"/>
        <v>9.1649999999999995E-3</v>
      </c>
      <c r="N32" s="26">
        <v>76.790000000000006</v>
      </c>
      <c r="O32" s="11">
        <f t="shared" si="4"/>
        <v>18.306420106784735</v>
      </c>
      <c r="P32" s="11">
        <f t="shared" si="5"/>
        <v>26.922142483833916</v>
      </c>
      <c r="Q32" s="9"/>
    </row>
    <row r="33" spans="1:17" ht="15.75" x14ac:dyDescent="0.25">
      <c r="A33" s="9">
        <v>29</v>
      </c>
      <c r="B33" s="15">
        <v>1</v>
      </c>
      <c r="C33" s="15">
        <v>9</v>
      </c>
      <c r="D33" s="15" t="s">
        <v>91</v>
      </c>
      <c r="E33" s="5" t="s">
        <v>92</v>
      </c>
      <c r="F33" s="10">
        <v>9</v>
      </c>
      <c r="G33" s="11">
        <f t="shared" si="0"/>
        <v>3.6885245901639343</v>
      </c>
      <c r="H33" s="12">
        <v>0</v>
      </c>
      <c r="I33" s="11">
        <f t="shared" si="1"/>
        <v>0</v>
      </c>
      <c r="J33" s="12">
        <v>0</v>
      </c>
      <c r="K33" s="11">
        <f t="shared" si="2"/>
        <v>0</v>
      </c>
      <c r="L33" s="10">
        <v>100000</v>
      </c>
      <c r="M33" s="11">
        <f t="shared" si="3"/>
        <v>9.1649999999999995E-3</v>
      </c>
      <c r="N33" s="11">
        <v>61.27</v>
      </c>
      <c r="O33" s="11">
        <f t="shared" si="4"/>
        <v>22.943528643708177</v>
      </c>
      <c r="P33" s="11">
        <f t="shared" si="5"/>
        <v>26.64121823387211</v>
      </c>
      <c r="Q33" s="9"/>
    </row>
    <row r="34" spans="1:17" ht="15.75" x14ac:dyDescent="0.25">
      <c r="A34" s="9">
        <v>30</v>
      </c>
      <c r="B34" s="15">
        <v>29</v>
      </c>
      <c r="C34" s="15">
        <v>11</v>
      </c>
      <c r="D34" s="15" t="s">
        <v>14</v>
      </c>
      <c r="E34" s="5" t="s">
        <v>135</v>
      </c>
      <c r="F34" s="10">
        <v>29</v>
      </c>
      <c r="G34" s="11">
        <f t="shared" si="0"/>
        <v>11.885245901639344</v>
      </c>
      <c r="H34" s="10">
        <v>0</v>
      </c>
      <c r="I34" s="11">
        <f t="shared" si="1"/>
        <v>0</v>
      </c>
      <c r="J34" s="10">
        <v>0</v>
      </c>
      <c r="K34" s="11">
        <f t="shared" si="2"/>
        <v>0</v>
      </c>
      <c r="L34" s="27">
        <v>100000</v>
      </c>
      <c r="M34" s="26">
        <f t="shared" si="3"/>
        <v>9.1649999999999995E-3</v>
      </c>
      <c r="N34" s="27">
        <v>106.8</v>
      </c>
      <c r="O34" s="11">
        <f t="shared" si="4"/>
        <v>13.162453183520599</v>
      </c>
      <c r="P34" s="11">
        <f t="shared" si="5"/>
        <v>25.056864085159944</v>
      </c>
      <c r="Q34" s="9"/>
    </row>
    <row r="35" spans="1:17" ht="15.75" x14ac:dyDescent="0.25">
      <c r="A35" s="9">
        <v>31</v>
      </c>
      <c r="B35" s="15">
        <v>16</v>
      </c>
      <c r="C35" s="15">
        <v>10</v>
      </c>
      <c r="D35" s="15" t="s">
        <v>40</v>
      </c>
      <c r="E35" s="5" t="s">
        <v>118</v>
      </c>
      <c r="F35" s="10">
        <v>0</v>
      </c>
      <c r="G35" s="11">
        <f t="shared" si="0"/>
        <v>0</v>
      </c>
      <c r="H35" s="12">
        <v>8.5</v>
      </c>
      <c r="I35" s="11">
        <f t="shared" si="1"/>
        <v>21.25</v>
      </c>
      <c r="J35" s="11">
        <v>0</v>
      </c>
      <c r="K35" s="11">
        <f t="shared" si="2"/>
        <v>0</v>
      </c>
      <c r="L35" s="27">
        <v>100000</v>
      </c>
      <c r="M35" s="26">
        <f t="shared" si="3"/>
        <v>9.1649999999999995E-3</v>
      </c>
      <c r="N35" s="26">
        <v>100000</v>
      </c>
      <c r="O35" s="11">
        <f t="shared" si="4"/>
        <v>1.4057500000000001E-2</v>
      </c>
      <c r="P35" s="11">
        <f t="shared" si="5"/>
        <v>21.273222499999999</v>
      </c>
      <c r="Q35" s="9"/>
    </row>
    <row r="36" spans="1:17" ht="15.75" x14ac:dyDescent="0.25">
      <c r="A36" s="9">
        <v>32</v>
      </c>
      <c r="B36" s="15">
        <v>3</v>
      </c>
      <c r="C36" s="15">
        <v>9</v>
      </c>
      <c r="D36" s="15" t="s">
        <v>23</v>
      </c>
      <c r="E36" s="5" t="s">
        <v>94</v>
      </c>
      <c r="F36" s="10">
        <v>18</v>
      </c>
      <c r="G36" s="11">
        <f t="shared" si="0"/>
        <v>7.3770491803278686</v>
      </c>
      <c r="H36" s="12">
        <v>0</v>
      </c>
      <c r="I36" s="11">
        <f t="shared" si="1"/>
        <v>0</v>
      </c>
      <c r="J36" s="11">
        <v>0</v>
      </c>
      <c r="K36" s="11">
        <f t="shared" si="2"/>
        <v>0</v>
      </c>
      <c r="L36" s="27">
        <v>100000</v>
      </c>
      <c r="M36" s="26">
        <f t="shared" si="3"/>
        <v>9.1649999999999995E-3</v>
      </c>
      <c r="N36" s="26">
        <v>100000</v>
      </c>
      <c r="O36" s="11">
        <f t="shared" si="4"/>
        <v>1.4057500000000001E-2</v>
      </c>
      <c r="P36" s="11">
        <f t="shared" si="5"/>
        <v>7.4002716803278688</v>
      </c>
      <c r="Q36" s="9"/>
    </row>
    <row r="37" spans="1:17" x14ac:dyDescent="0.2">
      <c r="C37" s="2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7" x14ac:dyDescent="0.2">
      <c r="C38" s="2"/>
    </row>
    <row r="39" spans="1:17" x14ac:dyDescent="0.2">
      <c r="C39" s="2"/>
    </row>
    <row r="40" spans="1:17" x14ac:dyDescent="0.2">
      <c r="C40" s="2"/>
    </row>
    <row r="41" spans="1:17" x14ac:dyDescent="0.2">
      <c r="C41" s="2"/>
    </row>
    <row r="42" spans="1:17" x14ac:dyDescent="0.2">
      <c r="C42" s="2"/>
    </row>
    <row r="43" spans="1:17" x14ac:dyDescent="0.2">
      <c r="C43" s="2"/>
    </row>
    <row r="44" spans="1:17" x14ac:dyDescent="0.2">
      <c r="C44" s="2"/>
    </row>
    <row r="45" spans="1:17" x14ac:dyDescent="0.2">
      <c r="C45" s="2"/>
    </row>
    <row r="46" spans="1:17" x14ac:dyDescent="0.2">
      <c r="C46" s="2"/>
    </row>
    <row r="47" spans="1:17" x14ac:dyDescent="0.2">
      <c r="C47" s="2"/>
    </row>
    <row r="48" spans="1:17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</sheetData>
  <sortState ref="B5:P36">
    <sortCondition descending="1" ref="P5"/>
  </sortState>
  <mergeCells count="13">
    <mergeCell ref="L3:M3"/>
    <mergeCell ref="P3:P4"/>
    <mergeCell ref="Q3:Q4"/>
    <mergeCell ref="A1:Q2"/>
    <mergeCell ref="A3:A4"/>
    <mergeCell ref="B3:B4"/>
    <mergeCell ref="C3:C4"/>
    <mergeCell ref="D3:D4"/>
    <mergeCell ref="E3:E4"/>
    <mergeCell ref="F3:G3"/>
    <mergeCell ref="H3:I3"/>
    <mergeCell ref="N3:O3"/>
    <mergeCell ref="J3:K3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дев. 7-8</vt:lpstr>
      <vt:lpstr>мал. 7-8</vt:lpstr>
      <vt:lpstr>юн. 9-11</vt:lpstr>
      <vt:lpstr>дев. 9-11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 Роман Витальевич</dc:creator>
  <cp:lastModifiedBy>Учитель</cp:lastModifiedBy>
  <cp:lastPrinted>2015-11-27T06:15:59Z</cp:lastPrinted>
  <dcterms:created xsi:type="dcterms:W3CDTF">2008-11-24T11:11:42Z</dcterms:created>
  <dcterms:modified xsi:type="dcterms:W3CDTF">2023-11-27T07:45:48Z</dcterms:modified>
</cp:coreProperties>
</file>